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https://royalsocietyarts-my.sharepoint.com/personal/katie_arthur_rsa_org_uk/Documents/Downloads/"/>
    </mc:Choice>
  </mc:AlternateContent>
  <xr:revisionPtr revIDLastSave="0" documentId="10_ncr:100000_{935DBDCD-6C46-4672-A10E-19A0BD9557C9}" xr6:coauthVersionLast="31" xr6:coauthVersionMax="31" xr10:uidLastSave="{00000000-0000-0000-0000-000000000000}"/>
  <bookViews>
    <workbookView xWindow="0" yWindow="0" windowWidth="28800" windowHeight="11625" xr2:uid="{00000000-000D-0000-FFFF-FFFF00000000}"/>
  </bookViews>
  <sheets>
    <sheet name="Data Tool" sheetId="8" r:id="rId1"/>
    <sheet name="Data and Formulas" sheetId="13" r:id="rId2"/>
    <sheet name="CPIH historic " sheetId="9" r:id="rId3"/>
    <sheet name="Decile" sheetId="7" r:id="rId4"/>
    <sheet name="Ranking" sheetId="10" r:id="rId5"/>
    <sheet name="Cash Value Comparision" sheetId="16" r:id="rId6"/>
  </sheets>
  <definedNames>
    <definedName name="_xlchart.v1.0" hidden="1">'Data and Formulas'!$AE$11:$AE$19</definedName>
    <definedName name="_xlchart.v1.1" hidden="1">'Data and Formulas'!$AF$11:$AF$19</definedName>
    <definedName name="_xlchart.v1.2" hidden="1">'Data and Formulas'!$L$8:$L$16</definedName>
    <definedName name="_xlchart.v1.3" hidden="1">'Data and Formulas'!$M$8:$M$16</definedName>
    <definedName name="Alcohol__tobacco_and_narcotics">'Data Tool'!$ED$283</definedName>
    <definedName name="Clothing_and_footwear">'Data Tool'!$ED$285</definedName>
    <definedName name="Communication">'Data Tool'!$ED$282</definedName>
    <definedName name="Essentials">'Data Tool'!$ED$278</definedName>
    <definedName name="Health_and_education">'Data Tool'!$ED$281</definedName>
    <definedName name="Household_goods_and_services">'Data Tool'!$ED$284</definedName>
    <definedName name="IncomeSpend">INDIRECT('Data Tool'!$AL$16)</definedName>
    <definedName name="Luxuries">'Data Tool'!$ED$279</definedName>
    <definedName name="Other">'Data Tool'!$ED$286</definedName>
    <definedName name="Spending_groups">'Data Tool'!$EC$278:$EC$286</definedName>
    <definedName name="Transport">'Data Tool'!$ED$280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7" i="13" l="1"/>
  <c r="D127" i="13"/>
  <c r="E127" i="13"/>
  <c r="F127" i="13"/>
  <c r="G127" i="13"/>
  <c r="H127" i="13"/>
  <c r="I127" i="13"/>
  <c r="J127" i="13"/>
  <c r="K127" i="13"/>
  <c r="L127" i="13"/>
  <c r="M127" i="13"/>
  <c r="N127" i="13"/>
  <c r="O127" i="13"/>
  <c r="P127" i="13"/>
  <c r="C128" i="13"/>
  <c r="D128" i="13"/>
  <c r="E128" i="13"/>
  <c r="F128" i="13"/>
  <c r="G128" i="13"/>
  <c r="H128" i="13"/>
  <c r="I128" i="13"/>
  <c r="J128" i="13"/>
  <c r="K128" i="13"/>
  <c r="L128" i="13"/>
  <c r="M128" i="13"/>
  <c r="N128" i="13"/>
  <c r="O128" i="13"/>
  <c r="P128" i="13"/>
  <c r="C129" i="13"/>
  <c r="D129" i="13"/>
  <c r="E129" i="13"/>
  <c r="F129" i="13"/>
  <c r="G129" i="13"/>
  <c r="H129" i="13"/>
  <c r="I129" i="13"/>
  <c r="J129" i="13"/>
  <c r="K129" i="13"/>
  <c r="L129" i="13"/>
  <c r="M129" i="13"/>
  <c r="N129" i="13"/>
  <c r="O129" i="13"/>
  <c r="P129" i="13"/>
  <c r="C130" i="13"/>
  <c r="D130" i="13"/>
  <c r="E130" i="13"/>
  <c r="F130" i="13"/>
  <c r="G130" i="13"/>
  <c r="H130" i="13"/>
  <c r="I130" i="13"/>
  <c r="J130" i="13"/>
  <c r="K130" i="13"/>
  <c r="L130" i="13"/>
  <c r="M130" i="13"/>
  <c r="N130" i="13"/>
  <c r="O130" i="13"/>
  <c r="P130" i="13"/>
  <c r="C131" i="13"/>
  <c r="D131" i="13"/>
  <c r="E131" i="13"/>
  <c r="F131" i="13"/>
  <c r="G131" i="13"/>
  <c r="H131" i="13"/>
  <c r="I131" i="13"/>
  <c r="J131" i="13"/>
  <c r="K131" i="13"/>
  <c r="L131" i="13"/>
  <c r="M131" i="13"/>
  <c r="N131" i="13"/>
  <c r="O131" i="13"/>
  <c r="P131" i="13"/>
  <c r="C132" i="13"/>
  <c r="D132" i="13"/>
  <c r="E132" i="13"/>
  <c r="F132" i="13"/>
  <c r="G132" i="13"/>
  <c r="H132" i="13"/>
  <c r="I132" i="13"/>
  <c r="J132" i="13"/>
  <c r="K132" i="13"/>
  <c r="L132" i="13"/>
  <c r="M132" i="13"/>
  <c r="N132" i="13"/>
  <c r="O132" i="13"/>
  <c r="P132" i="13"/>
  <c r="C133" i="13"/>
  <c r="D133" i="13"/>
  <c r="E133" i="13"/>
  <c r="F133" i="13"/>
  <c r="G133" i="13"/>
  <c r="H133" i="13"/>
  <c r="I133" i="13"/>
  <c r="J133" i="13"/>
  <c r="K133" i="13"/>
  <c r="L133" i="13"/>
  <c r="M133" i="13"/>
  <c r="N133" i="13"/>
  <c r="O133" i="13"/>
  <c r="P133" i="13"/>
  <c r="C134" i="13"/>
  <c r="D134" i="13"/>
  <c r="E134" i="13"/>
  <c r="F134" i="13"/>
  <c r="G134" i="13"/>
  <c r="H134" i="13"/>
  <c r="I134" i="13"/>
  <c r="J134" i="13"/>
  <c r="K134" i="13"/>
  <c r="L134" i="13"/>
  <c r="M134" i="13"/>
  <c r="N134" i="13"/>
  <c r="O134" i="13"/>
  <c r="P134" i="13"/>
  <c r="C135" i="13"/>
  <c r="D135" i="13"/>
  <c r="E135" i="13"/>
  <c r="F135" i="13"/>
  <c r="G135" i="13"/>
  <c r="H135" i="13"/>
  <c r="I135" i="13"/>
  <c r="J135" i="13"/>
  <c r="K135" i="13"/>
  <c r="L135" i="13"/>
  <c r="M135" i="13"/>
  <c r="N135" i="13"/>
  <c r="O135" i="13"/>
  <c r="P135" i="13"/>
  <c r="C136" i="13"/>
  <c r="D136" i="13"/>
  <c r="E136" i="13"/>
  <c r="F136" i="13"/>
  <c r="G136" i="13"/>
  <c r="H136" i="13"/>
  <c r="I136" i="13"/>
  <c r="J136" i="13"/>
  <c r="K136" i="13"/>
  <c r="L136" i="13"/>
  <c r="M136" i="13"/>
  <c r="N136" i="13"/>
  <c r="O136" i="13"/>
  <c r="P136" i="13"/>
  <c r="C137" i="13"/>
  <c r="D137" i="13"/>
  <c r="E137" i="13"/>
  <c r="F137" i="13"/>
  <c r="G137" i="13"/>
  <c r="H137" i="13"/>
  <c r="I137" i="13"/>
  <c r="J137" i="13"/>
  <c r="K137" i="13"/>
  <c r="L137" i="13"/>
  <c r="M137" i="13"/>
  <c r="N137" i="13"/>
  <c r="O137" i="13"/>
  <c r="P137" i="13"/>
  <c r="C138" i="13"/>
  <c r="D138" i="13"/>
  <c r="E138" i="13"/>
  <c r="F138" i="13"/>
  <c r="G138" i="13"/>
  <c r="H138" i="13"/>
  <c r="I138" i="13"/>
  <c r="J138" i="13"/>
  <c r="K138" i="13"/>
  <c r="L138" i="13"/>
  <c r="M138" i="13"/>
  <c r="N138" i="13"/>
  <c r="O138" i="13"/>
  <c r="P138" i="13"/>
  <c r="C139" i="13"/>
  <c r="D139" i="13"/>
  <c r="E139" i="13"/>
  <c r="F139" i="13"/>
  <c r="G139" i="13"/>
  <c r="H139" i="13"/>
  <c r="I139" i="13"/>
  <c r="J139" i="13"/>
  <c r="K139" i="13"/>
  <c r="L139" i="13"/>
  <c r="M139" i="13"/>
  <c r="N139" i="13"/>
  <c r="O139" i="13"/>
  <c r="P139" i="13"/>
  <c r="D94" i="13"/>
  <c r="E94" i="13"/>
  <c r="F94" i="13"/>
  <c r="G94" i="13"/>
  <c r="H94" i="13"/>
  <c r="D95" i="13"/>
  <c r="E95" i="13"/>
  <c r="F95" i="13"/>
  <c r="G95" i="13"/>
  <c r="H95" i="13"/>
  <c r="D96" i="13"/>
  <c r="E96" i="13"/>
  <c r="F96" i="13"/>
  <c r="G96" i="13"/>
  <c r="H96" i="13"/>
  <c r="D97" i="13"/>
  <c r="E97" i="13"/>
  <c r="F97" i="13"/>
  <c r="G97" i="13"/>
  <c r="H97" i="13"/>
  <c r="D98" i="13"/>
  <c r="E98" i="13"/>
  <c r="F98" i="13"/>
  <c r="G98" i="13"/>
  <c r="H98" i="13"/>
  <c r="D99" i="13"/>
  <c r="E99" i="13"/>
  <c r="F99" i="13"/>
  <c r="G99" i="13"/>
  <c r="H99" i="13"/>
  <c r="D100" i="13"/>
  <c r="E100" i="13"/>
  <c r="F100" i="13"/>
  <c r="G100" i="13"/>
  <c r="H100" i="13"/>
  <c r="D101" i="13"/>
  <c r="E101" i="13"/>
  <c r="F101" i="13"/>
  <c r="G101" i="13"/>
  <c r="H101" i="13"/>
  <c r="D102" i="13"/>
  <c r="E102" i="13"/>
  <c r="F102" i="13"/>
  <c r="G102" i="13"/>
  <c r="H102" i="13"/>
  <c r="D103" i="13"/>
  <c r="E103" i="13"/>
  <c r="F103" i="13"/>
  <c r="G103" i="13"/>
  <c r="H103" i="13"/>
  <c r="D104" i="13"/>
  <c r="E104" i="13"/>
  <c r="F104" i="13"/>
  <c r="G104" i="13"/>
  <c r="H104" i="13"/>
  <c r="D105" i="13"/>
  <c r="E105" i="13"/>
  <c r="F105" i="13"/>
  <c r="G105" i="13"/>
  <c r="H105" i="13"/>
  <c r="D106" i="13"/>
  <c r="E106" i="13"/>
  <c r="F106" i="13"/>
  <c r="G106" i="13"/>
  <c r="H106" i="13"/>
  <c r="B17" i="8"/>
  <c r="C19" i="8" s="1"/>
  <c r="AH12" i="8"/>
  <c r="BZ183" i="8" l="1"/>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W12" i="13"/>
  <c r="W13" i="13"/>
  <c r="W14" i="13"/>
  <c r="W15" i="13"/>
  <c r="W16" i="13"/>
  <c r="W17" i="13"/>
  <c r="W18" i="13"/>
  <c r="W19" i="13"/>
  <c r="W20" i="13"/>
  <c r="W21" i="13"/>
  <c r="W22" i="13"/>
  <c r="W23" i="13"/>
  <c r="W11" i="13"/>
  <c r="X11" i="13"/>
  <c r="G8" i="13"/>
  <c r="F7" i="13" l="1"/>
  <c r="F6" i="13"/>
  <c r="G6" i="13"/>
  <c r="R44" i="16" l="1"/>
  <c r="S44" i="16"/>
  <c r="T44" i="16"/>
  <c r="R12" i="16" s="1"/>
  <c r="U44" i="16"/>
  <c r="V44" i="16"/>
  <c r="W44" i="16"/>
  <c r="X44" i="16"/>
  <c r="Y44" i="16"/>
  <c r="Z44" i="16"/>
  <c r="Z43" i="16"/>
  <c r="R43" i="16"/>
  <c r="S43" i="16"/>
  <c r="T43" i="16"/>
  <c r="R11" i="16" s="1"/>
  <c r="U43" i="16"/>
  <c r="V43" i="16"/>
  <c r="W43" i="16"/>
  <c r="X43" i="16"/>
  <c r="Y43" i="16"/>
  <c r="R42" i="16"/>
  <c r="S42" i="16"/>
  <c r="T42" i="16"/>
  <c r="R10" i="16" s="1"/>
  <c r="U42" i="16"/>
  <c r="V42" i="16"/>
  <c r="W42" i="16"/>
  <c r="X42" i="16"/>
  <c r="Y42" i="16"/>
  <c r="Z42" i="16"/>
  <c r="R41" i="16"/>
  <c r="S41" i="16"/>
  <c r="T41" i="16"/>
  <c r="R9" i="16" s="1"/>
  <c r="U41" i="16"/>
  <c r="V41" i="16"/>
  <c r="W41" i="16"/>
  <c r="X41" i="16"/>
  <c r="Y41" i="16"/>
  <c r="Z41" i="16"/>
  <c r="R40" i="16"/>
  <c r="S40" i="16"/>
  <c r="T40" i="16"/>
  <c r="R8" i="16" s="1"/>
  <c r="U40" i="16"/>
  <c r="V40" i="16"/>
  <c r="W40" i="16"/>
  <c r="X40" i="16"/>
  <c r="Y40" i="16"/>
  <c r="Z40" i="16"/>
  <c r="R39" i="16"/>
  <c r="S39" i="16"/>
  <c r="T39" i="16"/>
  <c r="R7" i="16" s="1"/>
  <c r="U39" i="16"/>
  <c r="V39" i="16"/>
  <c r="W39" i="16"/>
  <c r="X39" i="16"/>
  <c r="Y39" i="16"/>
  <c r="Z39" i="16"/>
  <c r="R38" i="16"/>
  <c r="S38" i="16"/>
  <c r="T38" i="16"/>
  <c r="R6" i="16" s="1"/>
  <c r="U38" i="16"/>
  <c r="V38" i="16"/>
  <c r="W38" i="16"/>
  <c r="X38" i="16"/>
  <c r="Y38" i="16"/>
  <c r="Z38" i="16"/>
  <c r="R37" i="16"/>
  <c r="S37" i="16"/>
  <c r="T37" i="16"/>
  <c r="R5" i="16" s="1"/>
  <c r="U37" i="16"/>
  <c r="V37" i="16"/>
  <c r="W37" i="16"/>
  <c r="X37" i="16"/>
  <c r="Y37" i="16"/>
  <c r="Z37" i="16"/>
  <c r="R36" i="16"/>
  <c r="S36" i="16"/>
  <c r="T36" i="16"/>
  <c r="R4" i="16" s="1"/>
  <c r="U36" i="16"/>
  <c r="V36" i="16"/>
  <c r="W36" i="16"/>
  <c r="X36" i="16"/>
  <c r="Y36" i="16"/>
  <c r="Z36" i="16"/>
  <c r="T28" i="16"/>
  <c r="U28" i="16"/>
  <c r="V28" i="16"/>
  <c r="W28" i="16"/>
  <c r="X28" i="16"/>
  <c r="S12" i="16" s="1"/>
  <c r="Y28" i="16"/>
  <c r="Z28" i="16"/>
  <c r="AA28" i="16"/>
  <c r="AB28" i="16"/>
  <c r="AC28" i="16"/>
  <c r="AD28" i="16"/>
  <c r="AE28" i="16"/>
  <c r="AF28" i="16"/>
  <c r="T27" i="16"/>
  <c r="U27" i="16"/>
  <c r="V27" i="16"/>
  <c r="W27" i="16"/>
  <c r="X27" i="16"/>
  <c r="S11" i="16" s="1"/>
  <c r="Y27" i="16"/>
  <c r="Z27" i="16"/>
  <c r="AA27" i="16"/>
  <c r="AB27" i="16"/>
  <c r="AC27" i="16"/>
  <c r="AD27" i="16"/>
  <c r="AE27" i="16"/>
  <c r="AF27" i="16"/>
  <c r="T24" i="16"/>
  <c r="U24" i="16"/>
  <c r="V24" i="16"/>
  <c r="W24" i="16"/>
  <c r="X24" i="16"/>
  <c r="S8" i="16" s="1"/>
  <c r="Y24" i="16"/>
  <c r="Z24" i="16"/>
  <c r="AA24" i="16"/>
  <c r="AB24" i="16"/>
  <c r="AC24" i="16"/>
  <c r="AD24" i="16"/>
  <c r="AE24" i="16"/>
  <c r="AF24" i="16"/>
  <c r="N8" i="16"/>
  <c r="O8" i="16"/>
  <c r="P8" i="16"/>
  <c r="R14" i="16" l="1"/>
  <c r="T26" i="16"/>
  <c r="U26" i="16"/>
  <c r="V26" i="16"/>
  <c r="W26" i="16"/>
  <c r="X26" i="16"/>
  <c r="S10" i="16" s="1"/>
  <c r="Y26" i="16"/>
  <c r="Z26" i="16"/>
  <c r="AA26" i="16"/>
  <c r="AB26" i="16"/>
  <c r="AC26" i="16"/>
  <c r="AD26" i="16"/>
  <c r="AE26" i="16"/>
  <c r="AF26" i="16"/>
  <c r="T25" i="16"/>
  <c r="U25" i="16"/>
  <c r="V25" i="16"/>
  <c r="W25" i="16"/>
  <c r="X25" i="16"/>
  <c r="S9" i="16" s="1"/>
  <c r="Y25" i="16"/>
  <c r="Z25" i="16"/>
  <c r="AA25" i="16"/>
  <c r="AB25" i="16"/>
  <c r="AC25" i="16"/>
  <c r="AD25" i="16"/>
  <c r="AE25" i="16"/>
  <c r="AF25" i="16"/>
  <c r="T23" i="16"/>
  <c r="U23" i="16"/>
  <c r="V23" i="16"/>
  <c r="W23" i="16"/>
  <c r="X23" i="16"/>
  <c r="S7" i="16" s="1"/>
  <c r="Y23" i="16"/>
  <c r="Z23" i="16"/>
  <c r="AA23" i="16"/>
  <c r="AB23" i="16"/>
  <c r="AC23" i="16"/>
  <c r="AD23" i="16"/>
  <c r="AE23" i="16"/>
  <c r="AF23" i="16"/>
  <c r="T22" i="16"/>
  <c r="U22" i="16"/>
  <c r="V22" i="16"/>
  <c r="W22" i="16"/>
  <c r="X22" i="16"/>
  <c r="S6" i="16" s="1"/>
  <c r="Y22" i="16"/>
  <c r="Z22" i="16"/>
  <c r="AA22" i="16"/>
  <c r="AB22" i="16"/>
  <c r="AC22" i="16"/>
  <c r="AD22" i="16"/>
  <c r="AE22" i="16"/>
  <c r="AF22" i="16"/>
  <c r="T21" i="16"/>
  <c r="U21" i="16"/>
  <c r="V21" i="16"/>
  <c r="W21" i="16"/>
  <c r="X21" i="16"/>
  <c r="S5" i="16" s="1"/>
  <c r="Y21" i="16"/>
  <c r="Z21" i="16"/>
  <c r="AA21" i="16"/>
  <c r="AB21" i="16"/>
  <c r="AC21" i="16"/>
  <c r="AD21" i="16"/>
  <c r="AE21" i="16"/>
  <c r="AF21" i="16"/>
  <c r="T20" i="16"/>
  <c r="U20" i="16"/>
  <c r="V20" i="16"/>
  <c r="W20" i="16"/>
  <c r="X20" i="16"/>
  <c r="S4" i="16" s="1"/>
  <c r="Y20" i="16"/>
  <c r="Z20" i="16"/>
  <c r="AA20" i="16"/>
  <c r="AB20" i="16"/>
  <c r="AC20" i="16"/>
  <c r="AD20" i="16"/>
  <c r="AE20" i="16"/>
  <c r="AF20" i="16"/>
  <c r="Q42" i="16"/>
  <c r="Q41" i="16"/>
  <c r="Q44" i="16"/>
  <c r="Q43" i="16"/>
  <c r="Q40" i="16"/>
  <c r="Q39" i="16"/>
  <c r="Q38" i="16"/>
  <c r="Q37" i="16"/>
  <c r="Q36" i="16"/>
  <c r="S28" i="16"/>
  <c r="S27" i="16"/>
  <c r="S26" i="16"/>
  <c r="S25" i="16"/>
  <c r="S24" i="16"/>
  <c r="S23" i="16"/>
  <c r="S22" i="16"/>
  <c r="S21" i="16"/>
  <c r="S20" i="16"/>
  <c r="Z9" i="16" l="1"/>
  <c r="S14" i="16"/>
  <c r="M8" i="16"/>
  <c r="T8" i="16" s="1"/>
  <c r="M12" i="16"/>
  <c r="T12" i="16" s="1"/>
  <c r="N12" i="16"/>
  <c r="O12" i="16"/>
  <c r="P12" i="16"/>
  <c r="M11" i="16"/>
  <c r="T11" i="16" s="1"/>
  <c r="N11" i="16"/>
  <c r="O11" i="16"/>
  <c r="P11" i="16"/>
  <c r="P10" i="16"/>
  <c r="M10" i="16"/>
  <c r="T10" i="16" s="1"/>
  <c r="Z10" i="16" s="1"/>
  <c r="N10" i="16"/>
  <c r="O10" i="16"/>
  <c r="M9" i="16"/>
  <c r="T9" i="16" s="1"/>
  <c r="V9" i="16" s="1"/>
  <c r="N9" i="16"/>
  <c r="O9" i="16"/>
  <c r="P9" i="16"/>
  <c r="M7" i="16"/>
  <c r="T7" i="16" s="1"/>
  <c r="Z7" i="16" s="1"/>
  <c r="N7" i="16"/>
  <c r="O7" i="16"/>
  <c r="P7" i="16"/>
  <c r="M6" i="16"/>
  <c r="T6" i="16" s="1"/>
  <c r="V6" i="16" s="1"/>
  <c r="N6" i="16"/>
  <c r="O6" i="16"/>
  <c r="P6" i="16"/>
  <c r="L12" i="16"/>
  <c r="L11" i="16"/>
  <c r="L10" i="16"/>
  <c r="L9" i="16"/>
  <c r="L8" i="16"/>
  <c r="L7" i="16"/>
  <c r="L6" i="16"/>
  <c r="M5" i="16"/>
  <c r="T5" i="16" s="1"/>
  <c r="V5" i="16" s="1"/>
  <c r="N5" i="16"/>
  <c r="O5" i="16"/>
  <c r="P5" i="16"/>
  <c r="L5" i="16"/>
  <c r="M4" i="16"/>
  <c r="N4" i="16"/>
  <c r="O4" i="16"/>
  <c r="O14" i="16" s="1"/>
  <c r="P4" i="16"/>
  <c r="L4" i="16"/>
  <c r="X6" i="16" l="1"/>
  <c r="W6" i="16"/>
  <c r="X9" i="16"/>
  <c r="W9" i="16"/>
  <c r="X5" i="16"/>
  <c r="W5" i="16"/>
  <c r="AA10" i="16"/>
  <c r="AB10" i="16"/>
  <c r="L14" i="16"/>
  <c r="AB7" i="16"/>
  <c r="AA7" i="16"/>
  <c r="V11" i="16"/>
  <c r="Z11" i="16"/>
  <c r="V12" i="16"/>
  <c r="Z12" i="16"/>
  <c r="V10" i="16"/>
  <c r="Z5" i="16"/>
  <c r="M14" i="16"/>
  <c r="T4" i="16"/>
  <c r="P14" i="16"/>
  <c r="Z8" i="16"/>
  <c r="V8" i="16"/>
  <c r="Z6" i="16"/>
  <c r="AB9" i="16"/>
  <c r="AA9" i="16"/>
  <c r="N14" i="16"/>
  <c r="V7" i="16"/>
  <c r="F62" i="13"/>
  <c r="G62" i="13"/>
  <c r="H62" i="13"/>
  <c r="I62" i="13"/>
  <c r="J62" i="13"/>
  <c r="K62" i="13"/>
  <c r="L62" i="13"/>
  <c r="M62" i="13"/>
  <c r="N62" i="13"/>
  <c r="O62" i="13"/>
  <c r="P62" i="13"/>
  <c r="F63" i="13"/>
  <c r="G63" i="13"/>
  <c r="H63" i="13"/>
  <c r="I63" i="13"/>
  <c r="J63" i="13"/>
  <c r="K63" i="13"/>
  <c r="L63" i="13"/>
  <c r="M63" i="13"/>
  <c r="N63" i="13"/>
  <c r="O63" i="13"/>
  <c r="P63" i="13"/>
  <c r="F64" i="13"/>
  <c r="G64" i="13"/>
  <c r="H64" i="13"/>
  <c r="I64" i="13"/>
  <c r="J64" i="13"/>
  <c r="K64" i="13"/>
  <c r="L64" i="13"/>
  <c r="M64" i="13"/>
  <c r="N64" i="13"/>
  <c r="O64" i="13"/>
  <c r="P64" i="13"/>
  <c r="F70" i="13"/>
  <c r="G70" i="13"/>
  <c r="H70" i="13"/>
  <c r="I70" i="13"/>
  <c r="J70" i="13"/>
  <c r="K70" i="13"/>
  <c r="L70" i="13"/>
  <c r="M70" i="13"/>
  <c r="N70" i="13"/>
  <c r="O70" i="13"/>
  <c r="P70" i="13"/>
  <c r="F71" i="13"/>
  <c r="G71" i="13"/>
  <c r="H71" i="13"/>
  <c r="I71" i="13"/>
  <c r="J71" i="13"/>
  <c r="K71" i="13"/>
  <c r="L71" i="13"/>
  <c r="M71" i="13"/>
  <c r="N71" i="13"/>
  <c r="O71" i="13"/>
  <c r="P71" i="13"/>
  <c r="F72" i="13"/>
  <c r="G72" i="13"/>
  <c r="H72" i="13"/>
  <c r="I72" i="13"/>
  <c r="J72" i="13"/>
  <c r="K72" i="13"/>
  <c r="L72" i="13"/>
  <c r="M72" i="13"/>
  <c r="N72" i="13"/>
  <c r="O72" i="13"/>
  <c r="P72" i="13"/>
  <c r="X10" i="16" l="1"/>
  <c r="W10" i="16"/>
  <c r="X11" i="16"/>
  <c r="W11" i="16"/>
  <c r="W7" i="16"/>
  <c r="X7" i="16"/>
  <c r="AA6" i="16"/>
  <c r="AB6" i="16"/>
  <c r="T14" i="16"/>
  <c r="Z4" i="16"/>
  <c r="V4" i="16"/>
  <c r="AB12" i="16"/>
  <c r="AA12" i="16"/>
  <c r="X8" i="16"/>
  <c r="W8" i="16"/>
  <c r="X12" i="16"/>
  <c r="W12" i="16"/>
  <c r="AA8" i="16"/>
  <c r="AB8" i="16"/>
  <c r="AA5" i="16"/>
  <c r="AB5" i="16"/>
  <c r="AA11" i="16"/>
  <c r="AB11" i="16"/>
  <c r="CO139" i="8"/>
  <c r="X4" i="16" l="1"/>
  <c r="W4" i="16"/>
  <c r="V14" i="16"/>
  <c r="W14" i="16" s="1"/>
  <c r="X14" i="16" s="1"/>
  <c r="AB4" i="16"/>
  <c r="AB14" i="16" s="1"/>
  <c r="Z14" i="16"/>
  <c r="AA4" i="16"/>
  <c r="AA14" i="16" s="1"/>
  <c r="CE263" i="8"/>
  <c r="BZ156" i="8"/>
  <c r="CA156" i="8"/>
  <c r="CB156" i="8"/>
  <c r="CC156" i="8"/>
  <c r="CD156" i="8"/>
  <c r="CE156" i="8"/>
  <c r="CF156" i="8"/>
  <c r="CG156" i="8"/>
  <c r="CH156" i="8"/>
  <c r="CI156" i="8"/>
  <c r="BZ157" i="8"/>
  <c r="CA157" i="8"/>
  <c r="CB157" i="8"/>
  <c r="CC157" i="8"/>
  <c r="CD157" i="8"/>
  <c r="CE157" i="8"/>
  <c r="CF157" i="8"/>
  <c r="CG157" i="8"/>
  <c r="CH157" i="8"/>
  <c r="CI157" i="8"/>
  <c r="BZ158" i="8"/>
  <c r="CA158" i="8"/>
  <c r="CB158" i="8"/>
  <c r="CC158" i="8"/>
  <c r="CD158" i="8"/>
  <c r="CE158" i="8"/>
  <c r="CF158" i="8"/>
  <c r="CG158" i="8"/>
  <c r="CH158" i="8"/>
  <c r="CI158" i="8"/>
  <c r="BZ159" i="8"/>
  <c r="CA159" i="8"/>
  <c r="CB159" i="8"/>
  <c r="CC159" i="8"/>
  <c r="CD159" i="8"/>
  <c r="CE159" i="8"/>
  <c r="CF159" i="8"/>
  <c r="CG159" i="8"/>
  <c r="CH159" i="8"/>
  <c r="CI159" i="8"/>
  <c r="BZ160" i="8"/>
  <c r="CA160" i="8"/>
  <c r="CB160" i="8"/>
  <c r="CC160" i="8"/>
  <c r="CD160" i="8"/>
  <c r="CE160" i="8"/>
  <c r="CF160" i="8"/>
  <c r="CG160" i="8"/>
  <c r="CH160" i="8"/>
  <c r="CI160" i="8"/>
  <c r="BZ161" i="8"/>
  <c r="CA161" i="8"/>
  <c r="CB161" i="8"/>
  <c r="CC161" i="8"/>
  <c r="CD161" i="8"/>
  <c r="CE161" i="8"/>
  <c r="CF161" i="8"/>
  <c r="CG161" i="8"/>
  <c r="CH161" i="8"/>
  <c r="CI161" i="8"/>
  <c r="BZ162" i="8"/>
  <c r="CA162" i="8"/>
  <c r="CB162" i="8"/>
  <c r="CC162" i="8"/>
  <c r="CD162" i="8"/>
  <c r="CE162" i="8"/>
  <c r="CF162" i="8"/>
  <c r="CG162" i="8"/>
  <c r="CH162" i="8"/>
  <c r="CI162" i="8"/>
  <c r="BZ163" i="8"/>
  <c r="CA163" i="8"/>
  <c r="CB163" i="8"/>
  <c r="CC163" i="8"/>
  <c r="CD163" i="8"/>
  <c r="CE163" i="8"/>
  <c r="CF163" i="8"/>
  <c r="CG163" i="8"/>
  <c r="CH163" i="8"/>
  <c r="CI163" i="8"/>
  <c r="BZ164" i="8"/>
  <c r="CA164" i="8"/>
  <c r="CB164" i="8"/>
  <c r="CC164" i="8"/>
  <c r="CD164" i="8"/>
  <c r="CE164" i="8"/>
  <c r="CF164" i="8"/>
  <c r="CG164" i="8"/>
  <c r="CH164" i="8"/>
  <c r="CI164" i="8"/>
  <c r="BZ165" i="8"/>
  <c r="CA165" i="8"/>
  <c r="CB165" i="8"/>
  <c r="CC165" i="8"/>
  <c r="CD165" i="8"/>
  <c r="CE165" i="8"/>
  <c r="CF165" i="8"/>
  <c r="CG165" i="8"/>
  <c r="CH165" i="8"/>
  <c r="CI165" i="8"/>
  <c r="BZ166" i="8"/>
  <c r="CA166" i="8"/>
  <c r="CB166" i="8"/>
  <c r="CC166" i="8"/>
  <c r="CD166" i="8"/>
  <c r="CE166" i="8"/>
  <c r="CF166" i="8"/>
  <c r="CG166" i="8"/>
  <c r="CH166" i="8"/>
  <c r="CI166" i="8"/>
  <c r="BZ167" i="8"/>
  <c r="CA167" i="8"/>
  <c r="CB167" i="8"/>
  <c r="CC167" i="8"/>
  <c r="CD167" i="8"/>
  <c r="CE167" i="8"/>
  <c r="CF167" i="8"/>
  <c r="CG167" i="8"/>
  <c r="CH167" i="8"/>
  <c r="CI167" i="8"/>
  <c r="BZ168" i="8"/>
  <c r="CA168" i="8"/>
  <c r="CB168" i="8"/>
  <c r="CC168" i="8"/>
  <c r="CD168" i="8"/>
  <c r="CE168" i="8"/>
  <c r="CF168" i="8"/>
  <c r="CG168" i="8"/>
  <c r="CH168" i="8"/>
  <c r="CI168" i="8"/>
  <c r="BZ169" i="8"/>
  <c r="CA169" i="8"/>
  <c r="CB169" i="8"/>
  <c r="CC169" i="8"/>
  <c r="CD169" i="8"/>
  <c r="CE169" i="8"/>
  <c r="CF169" i="8"/>
  <c r="CG169" i="8"/>
  <c r="CH169" i="8"/>
  <c r="CI169" i="8"/>
  <c r="BZ170" i="8"/>
  <c r="CA170" i="8"/>
  <c r="CB170" i="8"/>
  <c r="CC170" i="8"/>
  <c r="CD170" i="8"/>
  <c r="CE170" i="8"/>
  <c r="CF170" i="8"/>
  <c r="CG170" i="8"/>
  <c r="CH170" i="8"/>
  <c r="CI170" i="8"/>
  <c r="BZ172" i="8"/>
  <c r="CA172" i="8"/>
  <c r="CB172" i="8"/>
  <c r="CC172" i="8"/>
  <c r="CD172" i="8"/>
  <c r="CE172" i="8"/>
  <c r="CF172" i="8"/>
  <c r="CG172" i="8"/>
  <c r="CH172" i="8"/>
  <c r="CI172" i="8"/>
  <c r="BZ173" i="8"/>
  <c r="CA173" i="8"/>
  <c r="CB173" i="8"/>
  <c r="CC173" i="8"/>
  <c r="CD173" i="8"/>
  <c r="CE173" i="8"/>
  <c r="CF173" i="8"/>
  <c r="CG173" i="8"/>
  <c r="CH173" i="8"/>
  <c r="CI173" i="8"/>
  <c r="BZ174" i="8"/>
  <c r="CA174" i="8"/>
  <c r="CB174" i="8"/>
  <c r="CC174" i="8"/>
  <c r="CD174" i="8"/>
  <c r="CE174" i="8"/>
  <c r="CF174" i="8"/>
  <c r="CG174" i="8"/>
  <c r="CH174" i="8"/>
  <c r="CI174" i="8"/>
  <c r="BZ175" i="8"/>
  <c r="CA175" i="8"/>
  <c r="CB175" i="8"/>
  <c r="CC175" i="8"/>
  <c r="CD175" i="8"/>
  <c r="CE175" i="8"/>
  <c r="CF175" i="8"/>
  <c r="CG175" i="8"/>
  <c r="CH175" i="8"/>
  <c r="CI175" i="8"/>
  <c r="BZ176" i="8"/>
  <c r="CA176" i="8"/>
  <c r="CB176" i="8"/>
  <c r="CC176" i="8"/>
  <c r="CD176" i="8"/>
  <c r="CE176" i="8"/>
  <c r="CF176" i="8"/>
  <c r="CG176" i="8"/>
  <c r="CH176" i="8"/>
  <c r="CI176" i="8"/>
  <c r="BZ177" i="8"/>
  <c r="CA177" i="8"/>
  <c r="CB177" i="8"/>
  <c r="CC177" i="8"/>
  <c r="CD177" i="8"/>
  <c r="CE177" i="8"/>
  <c r="CF177" i="8"/>
  <c r="CG177" i="8"/>
  <c r="CH177" i="8"/>
  <c r="CI177" i="8"/>
  <c r="BZ178" i="8"/>
  <c r="CA178" i="8"/>
  <c r="CB178" i="8"/>
  <c r="CC178" i="8"/>
  <c r="CD178" i="8"/>
  <c r="CE178" i="8"/>
  <c r="CF178" i="8"/>
  <c r="CG178" i="8"/>
  <c r="CH178" i="8"/>
  <c r="CI178" i="8"/>
  <c r="BZ179" i="8"/>
  <c r="CA179" i="8"/>
  <c r="CB179" i="8"/>
  <c r="CC179" i="8"/>
  <c r="CD179" i="8"/>
  <c r="CE179" i="8"/>
  <c r="CF179" i="8"/>
  <c r="CG179" i="8"/>
  <c r="CH179" i="8"/>
  <c r="CI179" i="8"/>
  <c r="BZ180" i="8"/>
  <c r="CA180" i="8"/>
  <c r="CB180" i="8"/>
  <c r="CC180" i="8"/>
  <c r="CD180" i="8"/>
  <c r="CE180" i="8"/>
  <c r="CF180" i="8"/>
  <c r="CG180" i="8"/>
  <c r="CH180" i="8"/>
  <c r="CI180" i="8"/>
  <c r="BZ181" i="8"/>
  <c r="CA181" i="8"/>
  <c r="CB181" i="8"/>
  <c r="CC181" i="8"/>
  <c r="CD181" i="8"/>
  <c r="CE181" i="8"/>
  <c r="CF181" i="8"/>
  <c r="CG181" i="8"/>
  <c r="CH181" i="8"/>
  <c r="CI181" i="8"/>
  <c r="CA183" i="8"/>
  <c r="CB183" i="8"/>
  <c r="CC183" i="8"/>
  <c r="CD183" i="8"/>
  <c r="CE183" i="8"/>
  <c r="CF183" i="8"/>
  <c r="CG183" i="8"/>
  <c r="CH183" i="8"/>
  <c r="CI183" i="8"/>
  <c r="BZ184" i="8"/>
  <c r="CA184" i="8"/>
  <c r="CB184" i="8"/>
  <c r="CC184" i="8"/>
  <c r="CD184" i="8"/>
  <c r="CE184" i="8"/>
  <c r="CF184" i="8"/>
  <c r="CG184" i="8"/>
  <c r="CH184" i="8"/>
  <c r="CI184" i="8"/>
  <c r="BZ185" i="8"/>
  <c r="CA185" i="8"/>
  <c r="CB185" i="8"/>
  <c r="CC185" i="8"/>
  <c r="CD185" i="8"/>
  <c r="CE185" i="8"/>
  <c r="CF185" i="8"/>
  <c r="CG185" i="8"/>
  <c r="CH185" i="8"/>
  <c r="CI185" i="8"/>
  <c r="BZ186" i="8"/>
  <c r="CA186" i="8"/>
  <c r="CB186" i="8"/>
  <c r="CC186" i="8"/>
  <c r="CD186" i="8"/>
  <c r="CE186" i="8"/>
  <c r="CF186" i="8"/>
  <c r="CG186" i="8"/>
  <c r="CH186" i="8"/>
  <c r="CI186" i="8"/>
  <c r="BZ187" i="8"/>
  <c r="CA187" i="8"/>
  <c r="CB187" i="8"/>
  <c r="CC187" i="8"/>
  <c r="CD187" i="8"/>
  <c r="CE187" i="8"/>
  <c r="CF187" i="8"/>
  <c r="CG187" i="8"/>
  <c r="CH187" i="8"/>
  <c r="CI187" i="8"/>
  <c r="BZ188" i="8"/>
  <c r="CA188" i="8"/>
  <c r="CB188" i="8"/>
  <c r="CC188" i="8"/>
  <c r="CD188" i="8"/>
  <c r="CE188" i="8"/>
  <c r="CF188" i="8"/>
  <c r="CG188" i="8"/>
  <c r="CH188" i="8"/>
  <c r="CI188" i="8"/>
  <c r="BZ189" i="8"/>
  <c r="CA189" i="8"/>
  <c r="CB189" i="8"/>
  <c r="CC189" i="8"/>
  <c r="CD189" i="8"/>
  <c r="CE189" i="8"/>
  <c r="CF189" i="8"/>
  <c r="CG189" i="8"/>
  <c r="CH189" i="8"/>
  <c r="CI189" i="8"/>
  <c r="BZ190" i="8"/>
  <c r="CA190" i="8"/>
  <c r="CB190" i="8"/>
  <c r="CC190" i="8"/>
  <c r="CD190" i="8"/>
  <c r="CE190" i="8"/>
  <c r="CF190" i="8"/>
  <c r="CG190" i="8"/>
  <c r="CH190" i="8"/>
  <c r="CI190" i="8"/>
  <c r="BZ191" i="8"/>
  <c r="CA191" i="8"/>
  <c r="CB191" i="8"/>
  <c r="CC191" i="8"/>
  <c r="CD191" i="8"/>
  <c r="CE191" i="8"/>
  <c r="CF191" i="8"/>
  <c r="CG191" i="8"/>
  <c r="CH191" i="8"/>
  <c r="CI191" i="8"/>
  <c r="BZ192" i="8"/>
  <c r="CA192" i="8"/>
  <c r="CB192" i="8"/>
  <c r="CC192" i="8"/>
  <c r="CD192" i="8"/>
  <c r="CE192" i="8"/>
  <c r="CF192" i="8"/>
  <c r="CG192" i="8"/>
  <c r="CH192" i="8"/>
  <c r="CI192" i="8"/>
  <c r="BZ194" i="8"/>
  <c r="CA194" i="8"/>
  <c r="CB194" i="8"/>
  <c r="CC194" i="8"/>
  <c r="CD194" i="8"/>
  <c r="CE194" i="8"/>
  <c r="CF194" i="8"/>
  <c r="CG194" i="8"/>
  <c r="CH194" i="8"/>
  <c r="CI194" i="8"/>
  <c r="BZ195" i="8"/>
  <c r="CA195" i="8"/>
  <c r="CB195" i="8"/>
  <c r="CC195" i="8"/>
  <c r="CD195" i="8"/>
  <c r="CE195" i="8"/>
  <c r="CF195" i="8"/>
  <c r="CG195" i="8"/>
  <c r="CH195" i="8"/>
  <c r="CI195" i="8"/>
  <c r="BZ196" i="8"/>
  <c r="CA196" i="8"/>
  <c r="CB196" i="8"/>
  <c r="CC196" i="8"/>
  <c r="CD196" i="8"/>
  <c r="CE196" i="8"/>
  <c r="CF196" i="8"/>
  <c r="CG196" i="8"/>
  <c r="CH196" i="8"/>
  <c r="CI196" i="8"/>
  <c r="BZ197" i="8"/>
  <c r="CA197" i="8"/>
  <c r="CB197" i="8"/>
  <c r="CC197" i="8"/>
  <c r="CD197" i="8"/>
  <c r="CE197" i="8"/>
  <c r="CF197" i="8"/>
  <c r="CG197" i="8"/>
  <c r="CH197" i="8"/>
  <c r="CI197" i="8"/>
  <c r="BZ198" i="8"/>
  <c r="CA198" i="8"/>
  <c r="CB198" i="8"/>
  <c r="CC198" i="8"/>
  <c r="CD198" i="8"/>
  <c r="CE198" i="8"/>
  <c r="CF198" i="8"/>
  <c r="CG198" i="8"/>
  <c r="CH198" i="8"/>
  <c r="CI198" i="8"/>
  <c r="BZ199" i="8"/>
  <c r="CA199" i="8"/>
  <c r="CB199" i="8"/>
  <c r="CC199" i="8"/>
  <c r="CD199" i="8"/>
  <c r="CE199" i="8"/>
  <c r="CF199" i="8"/>
  <c r="CG199" i="8"/>
  <c r="CH199" i="8"/>
  <c r="CI199" i="8"/>
  <c r="BZ200" i="8"/>
  <c r="CA200" i="8"/>
  <c r="CB200" i="8"/>
  <c r="CC200" i="8"/>
  <c r="CD200" i="8"/>
  <c r="CE200" i="8"/>
  <c r="CF200" i="8"/>
  <c r="CG200" i="8"/>
  <c r="CH200" i="8"/>
  <c r="CI200" i="8"/>
  <c r="BZ201" i="8"/>
  <c r="CA201" i="8"/>
  <c r="CB201" i="8"/>
  <c r="CC201" i="8"/>
  <c r="CD201" i="8"/>
  <c r="CE201" i="8"/>
  <c r="CF201" i="8"/>
  <c r="CG201" i="8"/>
  <c r="CH201" i="8"/>
  <c r="CI201" i="8"/>
  <c r="BZ202" i="8"/>
  <c r="CA202" i="8"/>
  <c r="CB202" i="8"/>
  <c r="CC202" i="8"/>
  <c r="CD202" i="8"/>
  <c r="CE202" i="8"/>
  <c r="CF202" i="8"/>
  <c r="CG202" i="8"/>
  <c r="CH202" i="8"/>
  <c r="CI202" i="8"/>
  <c r="BZ203" i="8"/>
  <c r="CA203" i="8"/>
  <c r="CB203" i="8"/>
  <c r="CC203" i="8"/>
  <c r="CD203" i="8"/>
  <c r="CE203" i="8"/>
  <c r="CF203" i="8"/>
  <c r="CG203" i="8"/>
  <c r="CH203" i="8"/>
  <c r="CI203" i="8"/>
  <c r="BZ205" i="8"/>
  <c r="CA205" i="8"/>
  <c r="CB205" i="8"/>
  <c r="CC205" i="8"/>
  <c r="CD205" i="8"/>
  <c r="CE205" i="8"/>
  <c r="CF205" i="8"/>
  <c r="CG205" i="8"/>
  <c r="CH205" i="8"/>
  <c r="CI205" i="8"/>
  <c r="BZ206" i="8"/>
  <c r="CA206" i="8"/>
  <c r="CB206" i="8"/>
  <c r="CC206" i="8"/>
  <c r="CD206" i="8"/>
  <c r="CE206" i="8"/>
  <c r="CF206" i="8"/>
  <c r="CG206" i="8"/>
  <c r="CH206" i="8"/>
  <c r="CI206" i="8"/>
  <c r="BZ207" i="8"/>
  <c r="CA207" i="8"/>
  <c r="CB207" i="8"/>
  <c r="CC207" i="8"/>
  <c r="CD207" i="8"/>
  <c r="CE207" i="8"/>
  <c r="CF207" i="8"/>
  <c r="CG207" i="8"/>
  <c r="CH207" i="8"/>
  <c r="CI207" i="8"/>
  <c r="BZ208" i="8"/>
  <c r="CA208" i="8"/>
  <c r="CB208" i="8"/>
  <c r="CC208" i="8"/>
  <c r="CD208" i="8"/>
  <c r="CE208" i="8"/>
  <c r="CF208" i="8"/>
  <c r="CG208" i="8"/>
  <c r="CH208" i="8"/>
  <c r="CI208" i="8"/>
  <c r="BZ209" i="8"/>
  <c r="CA209" i="8"/>
  <c r="CB209" i="8"/>
  <c r="CC209" i="8"/>
  <c r="CD209" i="8"/>
  <c r="CE209" i="8"/>
  <c r="CF209" i="8"/>
  <c r="CG209" i="8"/>
  <c r="CH209" i="8"/>
  <c r="CI209" i="8"/>
  <c r="BZ210" i="8"/>
  <c r="CA210" i="8"/>
  <c r="CB210" i="8"/>
  <c r="CC210" i="8"/>
  <c r="CD210" i="8"/>
  <c r="CE210" i="8"/>
  <c r="CF210" i="8"/>
  <c r="CG210" i="8"/>
  <c r="CH210" i="8"/>
  <c r="CI210" i="8"/>
  <c r="BZ211" i="8"/>
  <c r="CA211" i="8"/>
  <c r="CB211" i="8"/>
  <c r="CC211" i="8"/>
  <c r="CD211" i="8"/>
  <c r="CE211" i="8"/>
  <c r="CF211" i="8"/>
  <c r="CG211" i="8"/>
  <c r="CH211" i="8"/>
  <c r="CI211" i="8"/>
  <c r="BZ212" i="8"/>
  <c r="CA212" i="8"/>
  <c r="CB212" i="8"/>
  <c r="CC212" i="8"/>
  <c r="CD212" i="8"/>
  <c r="CE212" i="8"/>
  <c r="CF212" i="8"/>
  <c r="CG212" i="8"/>
  <c r="CH212" i="8"/>
  <c r="CI212" i="8"/>
  <c r="BZ213" i="8"/>
  <c r="CA213" i="8"/>
  <c r="CB213" i="8"/>
  <c r="CC213" i="8"/>
  <c r="CD213" i="8"/>
  <c r="CE213" i="8"/>
  <c r="CF213" i="8"/>
  <c r="CG213" i="8"/>
  <c r="CH213" i="8"/>
  <c r="CI213" i="8"/>
  <c r="BZ214" i="8"/>
  <c r="CA214" i="8"/>
  <c r="CB214" i="8"/>
  <c r="CC214" i="8"/>
  <c r="CD214" i="8"/>
  <c r="CE214" i="8"/>
  <c r="CF214" i="8"/>
  <c r="CG214" i="8"/>
  <c r="CH214" i="8"/>
  <c r="CI214" i="8"/>
  <c r="BZ216" i="8"/>
  <c r="CA216" i="8"/>
  <c r="CB216" i="8"/>
  <c r="CC216" i="8"/>
  <c r="CD216" i="8"/>
  <c r="CE216" i="8"/>
  <c r="CF216" i="8"/>
  <c r="CG216" i="8"/>
  <c r="CH216" i="8"/>
  <c r="CI216" i="8"/>
  <c r="BZ217" i="8"/>
  <c r="CA217" i="8"/>
  <c r="CB217" i="8"/>
  <c r="CC217" i="8"/>
  <c r="CD217" i="8"/>
  <c r="CE217" i="8"/>
  <c r="CF217" i="8"/>
  <c r="CG217" i="8"/>
  <c r="CH217" i="8"/>
  <c r="CI217" i="8"/>
  <c r="BZ218" i="8"/>
  <c r="CA218" i="8"/>
  <c r="CB218" i="8"/>
  <c r="CC218" i="8"/>
  <c r="CD218" i="8"/>
  <c r="CE218" i="8"/>
  <c r="CF218" i="8"/>
  <c r="CG218" i="8"/>
  <c r="CH218" i="8"/>
  <c r="CI218" i="8"/>
  <c r="BZ219" i="8"/>
  <c r="CA219" i="8"/>
  <c r="CB219" i="8"/>
  <c r="CC219" i="8"/>
  <c r="CD219" i="8"/>
  <c r="CE219" i="8"/>
  <c r="CF219" i="8"/>
  <c r="CG219" i="8"/>
  <c r="CH219" i="8"/>
  <c r="CI219" i="8"/>
  <c r="BZ220" i="8"/>
  <c r="CA220" i="8"/>
  <c r="CB220" i="8"/>
  <c r="CC220" i="8"/>
  <c r="CD220" i="8"/>
  <c r="CE220" i="8"/>
  <c r="CF220" i="8"/>
  <c r="CG220" i="8"/>
  <c r="CH220" i="8"/>
  <c r="CI220" i="8"/>
  <c r="BZ221" i="8"/>
  <c r="CA221" i="8"/>
  <c r="CB221" i="8"/>
  <c r="CC221" i="8"/>
  <c r="CD221" i="8"/>
  <c r="CE221" i="8"/>
  <c r="CF221" i="8"/>
  <c r="CG221" i="8"/>
  <c r="CH221" i="8"/>
  <c r="CI221" i="8"/>
  <c r="BZ222" i="8"/>
  <c r="CA222" i="8"/>
  <c r="CB222" i="8"/>
  <c r="CC222" i="8"/>
  <c r="CD222" i="8"/>
  <c r="CE222" i="8"/>
  <c r="CF222" i="8"/>
  <c r="CG222" i="8"/>
  <c r="CH222" i="8"/>
  <c r="CI222" i="8"/>
  <c r="BZ223" i="8"/>
  <c r="CA223" i="8"/>
  <c r="CB223" i="8"/>
  <c r="CC223" i="8"/>
  <c r="CD223" i="8"/>
  <c r="CE223" i="8"/>
  <c r="CF223" i="8"/>
  <c r="CG223" i="8"/>
  <c r="CH223" i="8"/>
  <c r="CI223" i="8"/>
  <c r="BZ224" i="8"/>
  <c r="CA224" i="8"/>
  <c r="CB224" i="8"/>
  <c r="CC224" i="8"/>
  <c r="CD224" i="8"/>
  <c r="CE224" i="8"/>
  <c r="CF224" i="8"/>
  <c r="CG224" i="8"/>
  <c r="CH224" i="8"/>
  <c r="CI224" i="8"/>
  <c r="BZ225" i="8"/>
  <c r="CA225" i="8"/>
  <c r="CB225" i="8"/>
  <c r="CC225" i="8"/>
  <c r="CD225" i="8"/>
  <c r="CE225" i="8"/>
  <c r="CF225" i="8"/>
  <c r="CG225" i="8"/>
  <c r="CH225" i="8"/>
  <c r="CI225" i="8"/>
  <c r="BZ227" i="8"/>
  <c r="CA227" i="8"/>
  <c r="CB227" i="8"/>
  <c r="CC227" i="8"/>
  <c r="CD227" i="8"/>
  <c r="CE227" i="8"/>
  <c r="CF227" i="8"/>
  <c r="CG227" i="8"/>
  <c r="CH227" i="8"/>
  <c r="CI227" i="8"/>
  <c r="BZ228" i="8"/>
  <c r="CA228" i="8"/>
  <c r="CB228" i="8"/>
  <c r="CC228" i="8"/>
  <c r="CD228" i="8"/>
  <c r="CE228" i="8"/>
  <c r="CF228" i="8"/>
  <c r="CG228" i="8"/>
  <c r="CH228" i="8"/>
  <c r="CI228" i="8"/>
  <c r="BZ229" i="8"/>
  <c r="CA229" i="8"/>
  <c r="CB229" i="8"/>
  <c r="CC229" i="8"/>
  <c r="CD229" i="8"/>
  <c r="CE229" i="8"/>
  <c r="CF229" i="8"/>
  <c r="CG229" i="8"/>
  <c r="CH229" i="8"/>
  <c r="CI229" i="8"/>
  <c r="BZ230" i="8"/>
  <c r="CA230" i="8"/>
  <c r="CB230" i="8"/>
  <c r="CC230" i="8"/>
  <c r="CD230" i="8"/>
  <c r="CE230" i="8"/>
  <c r="CF230" i="8"/>
  <c r="CG230" i="8"/>
  <c r="CH230" i="8"/>
  <c r="CI230" i="8"/>
  <c r="BZ231" i="8"/>
  <c r="CA231" i="8"/>
  <c r="CB231" i="8"/>
  <c r="CC231" i="8"/>
  <c r="CD231" i="8"/>
  <c r="CE231" i="8"/>
  <c r="CF231" i="8"/>
  <c r="CG231" i="8"/>
  <c r="CH231" i="8"/>
  <c r="CI231" i="8"/>
  <c r="BZ232" i="8"/>
  <c r="CA232" i="8"/>
  <c r="CB232" i="8"/>
  <c r="CC232" i="8"/>
  <c r="CD232" i="8"/>
  <c r="CE232" i="8"/>
  <c r="CF232" i="8"/>
  <c r="CG232" i="8"/>
  <c r="CH232" i="8"/>
  <c r="CI232" i="8"/>
  <c r="BZ233" i="8"/>
  <c r="CA233" i="8"/>
  <c r="CB233" i="8"/>
  <c r="CC233" i="8"/>
  <c r="CD233" i="8"/>
  <c r="CE233" i="8"/>
  <c r="CF233" i="8"/>
  <c r="CG233" i="8"/>
  <c r="CH233" i="8"/>
  <c r="CI233" i="8"/>
  <c r="BZ234" i="8"/>
  <c r="CA234" i="8"/>
  <c r="CB234" i="8"/>
  <c r="CC234" i="8"/>
  <c r="CD234" i="8"/>
  <c r="CE234" i="8"/>
  <c r="CF234" i="8"/>
  <c r="CG234" i="8"/>
  <c r="CH234" i="8"/>
  <c r="CI234" i="8"/>
  <c r="BZ235" i="8"/>
  <c r="CA235" i="8"/>
  <c r="CB235" i="8"/>
  <c r="CC235" i="8"/>
  <c r="CD235" i="8"/>
  <c r="CE235" i="8"/>
  <c r="CF235" i="8"/>
  <c r="CG235" i="8"/>
  <c r="CH235" i="8"/>
  <c r="CI235" i="8"/>
  <c r="BZ236" i="8"/>
  <c r="CA236" i="8"/>
  <c r="CB236" i="8"/>
  <c r="CC236" i="8"/>
  <c r="CD236" i="8"/>
  <c r="CE236" i="8"/>
  <c r="CF236" i="8"/>
  <c r="CG236" i="8"/>
  <c r="CH236" i="8"/>
  <c r="CI236" i="8"/>
  <c r="BZ238" i="8"/>
  <c r="CA238" i="8"/>
  <c r="CB238" i="8"/>
  <c r="CC238" i="8"/>
  <c r="CD238" i="8"/>
  <c r="CE238" i="8"/>
  <c r="CF238" i="8"/>
  <c r="CG238" i="8"/>
  <c r="CH238" i="8"/>
  <c r="CI238" i="8"/>
  <c r="BZ239" i="8"/>
  <c r="CA239" i="8"/>
  <c r="CB239" i="8"/>
  <c r="CC239" i="8"/>
  <c r="CD239" i="8"/>
  <c r="CE239" i="8"/>
  <c r="CF239" i="8"/>
  <c r="CG239" i="8"/>
  <c r="CH239" i="8"/>
  <c r="CI239" i="8"/>
  <c r="BZ240" i="8"/>
  <c r="CA240" i="8"/>
  <c r="CB240" i="8"/>
  <c r="CC240" i="8"/>
  <c r="CD240" i="8"/>
  <c r="CE240" i="8"/>
  <c r="CF240" i="8"/>
  <c r="CG240" i="8"/>
  <c r="CH240" i="8"/>
  <c r="CI240" i="8"/>
  <c r="BZ241" i="8"/>
  <c r="CA241" i="8"/>
  <c r="CB241" i="8"/>
  <c r="CC241" i="8"/>
  <c r="CD241" i="8"/>
  <c r="CE241" i="8"/>
  <c r="CF241" i="8"/>
  <c r="CG241" i="8"/>
  <c r="CH241" i="8"/>
  <c r="CI241" i="8"/>
  <c r="BZ242" i="8"/>
  <c r="CA242" i="8"/>
  <c r="CB242" i="8"/>
  <c r="CC242" i="8"/>
  <c r="CD242" i="8"/>
  <c r="CE242" i="8"/>
  <c r="CF242" i="8"/>
  <c r="CG242" i="8"/>
  <c r="CH242" i="8"/>
  <c r="CI242" i="8"/>
  <c r="BZ243" i="8"/>
  <c r="CA243" i="8"/>
  <c r="CB243" i="8"/>
  <c r="CC243" i="8"/>
  <c r="CD243" i="8"/>
  <c r="CE243" i="8"/>
  <c r="CF243" i="8"/>
  <c r="CG243" i="8"/>
  <c r="CH243" i="8"/>
  <c r="CI243" i="8"/>
  <c r="BZ244" i="8"/>
  <c r="CA244" i="8"/>
  <c r="CB244" i="8"/>
  <c r="CC244" i="8"/>
  <c r="CD244" i="8"/>
  <c r="CE244" i="8"/>
  <c r="CF244" i="8"/>
  <c r="CG244" i="8"/>
  <c r="CH244" i="8"/>
  <c r="CI244" i="8"/>
  <c r="BZ245" i="8"/>
  <c r="CA245" i="8"/>
  <c r="CB245" i="8"/>
  <c r="CC245" i="8"/>
  <c r="CD245" i="8"/>
  <c r="CE245" i="8"/>
  <c r="CF245" i="8"/>
  <c r="CG245" i="8"/>
  <c r="CH245" i="8"/>
  <c r="CI245" i="8"/>
  <c r="BZ246" i="8"/>
  <c r="CA246" i="8"/>
  <c r="CB246" i="8"/>
  <c r="CC246" i="8"/>
  <c r="CD246" i="8"/>
  <c r="CE246" i="8"/>
  <c r="CF246" i="8"/>
  <c r="CG246" i="8"/>
  <c r="CH246" i="8"/>
  <c r="CI246" i="8"/>
  <c r="BZ247" i="8"/>
  <c r="CA247" i="8"/>
  <c r="CB247" i="8"/>
  <c r="CC247" i="8"/>
  <c r="CD247" i="8"/>
  <c r="CE247" i="8"/>
  <c r="CF247" i="8"/>
  <c r="CG247" i="8"/>
  <c r="CH247" i="8"/>
  <c r="CI247" i="8"/>
  <c r="BZ249" i="8"/>
  <c r="CA249" i="8"/>
  <c r="CB249" i="8"/>
  <c r="CC249" i="8"/>
  <c r="CD249" i="8"/>
  <c r="CE249" i="8"/>
  <c r="CF249" i="8"/>
  <c r="CG249" i="8"/>
  <c r="CH249" i="8"/>
  <c r="CI249" i="8"/>
  <c r="BZ250" i="8"/>
  <c r="CA250" i="8"/>
  <c r="CB250" i="8"/>
  <c r="CC250" i="8"/>
  <c r="CD250" i="8"/>
  <c r="CE250" i="8"/>
  <c r="CF250" i="8"/>
  <c r="CG250" i="8"/>
  <c r="CH250" i="8"/>
  <c r="CI250" i="8"/>
  <c r="BZ251" i="8"/>
  <c r="CA251" i="8"/>
  <c r="CB251" i="8"/>
  <c r="CC251" i="8"/>
  <c r="CD251" i="8"/>
  <c r="CE251" i="8"/>
  <c r="CF251" i="8"/>
  <c r="CG251" i="8"/>
  <c r="CH251" i="8"/>
  <c r="CI251" i="8"/>
  <c r="BZ252" i="8"/>
  <c r="CA252" i="8"/>
  <c r="CB252" i="8"/>
  <c r="CC252" i="8"/>
  <c r="CD252" i="8"/>
  <c r="CE252" i="8"/>
  <c r="CF252" i="8"/>
  <c r="CG252" i="8"/>
  <c r="CH252" i="8"/>
  <c r="CI252" i="8"/>
  <c r="BZ253" i="8"/>
  <c r="CA253" i="8"/>
  <c r="CB253" i="8"/>
  <c r="CC253" i="8"/>
  <c r="CD253" i="8"/>
  <c r="CE253" i="8"/>
  <c r="CF253" i="8"/>
  <c r="CG253" i="8"/>
  <c r="CH253" i="8"/>
  <c r="CI253" i="8"/>
  <c r="BZ254" i="8"/>
  <c r="CA254" i="8"/>
  <c r="CB254" i="8"/>
  <c r="CC254" i="8"/>
  <c r="CD254" i="8"/>
  <c r="CE254" i="8"/>
  <c r="CF254" i="8"/>
  <c r="CG254" i="8"/>
  <c r="CH254" i="8"/>
  <c r="CI254" i="8"/>
  <c r="BZ255" i="8"/>
  <c r="CA255" i="8"/>
  <c r="CB255" i="8"/>
  <c r="CC255" i="8"/>
  <c r="CD255" i="8"/>
  <c r="CE255" i="8"/>
  <c r="CF255" i="8"/>
  <c r="CG255" i="8"/>
  <c r="CH255" i="8"/>
  <c r="CI255" i="8"/>
  <c r="BZ256" i="8"/>
  <c r="CA256" i="8"/>
  <c r="CB256" i="8"/>
  <c r="CC256" i="8"/>
  <c r="CD256" i="8"/>
  <c r="CE256" i="8"/>
  <c r="CF256" i="8"/>
  <c r="CG256" i="8"/>
  <c r="CH256" i="8"/>
  <c r="CI256" i="8"/>
  <c r="BZ257" i="8"/>
  <c r="CA257" i="8"/>
  <c r="CB257" i="8"/>
  <c r="CC257" i="8"/>
  <c r="CD257" i="8"/>
  <c r="CE257" i="8"/>
  <c r="CF257" i="8"/>
  <c r="CG257" i="8"/>
  <c r="CH257" i="8"/>
  <c r="CI257" i="8"/>
  <c r="BZ258" i="8"/>
  <c r="CA258" i="8"/>
  <c r="CB258" i="8"/>
  <c r="CC258" i="8"/>
  <c r="CD258" i="8"/>
  <c r="CE258" i="8"/>
  <c r="CF258" i="8"/>
  <c r="CG258" i="8"/>
  <c r="CH258" i="8"/>
  <c r="CI258" i="8"/>
  <c r="BZ260" i="8"/>
  <c r="CA260" i="8"/>
  <c r="CB260" i="8"/>
  <c r="CC260" i="8"/>
  <c r="CD260" i="8"/>
  <c r="CE260" i="8"/>
  <c r="CF260" i="8"/>
  <c r="CG260" i="8"/>
  <c r="CH260" i="8"/>
  <c r="CI260" i="8"/>
  <c r="BZ261" i="8"/>
  <c r="CA261" i="8"/>
  <c r="CB261" i="8"/>
  <c r="CC261" i="8"/>
  <c r="CD261" i="8"/>
  <c r="CE261" i="8"/>
  <c r="CF261" i="8"/>
  <c r="CG261" i="8"/>
  <c r="CH261" i="8"/>
  <c r="CI261" i="8"/>
  <c r="BZ262" i="8"/>
  <c r="CA262" i="8"/>
  <c r="CB262" i="8"/>
  <c r="CC262" i="8"/>
  <c r="CD262" i="8"/>
  <c r="CE262" i="8"/>
  <c r="CF262" i="8"/>
  <c r="CG262" i="8"/>
  <c r="CH262" i="8"/>
  <c r="CI262" i="8"/>
  <c r="BZ263" i="8"/>
  <c r="CA263" i="8"/>
  <c r="CB263" i="8"/>
  <c r="CC263" i="8"/>
  <c r="CD263" i="8"/>
  <c r="CF263" i="8"/>
  <c r="CG263" i="8"/>
  <c r="CH263" i="8"/>
  <c r="CI263" i="8"/>
  <c r="BZ264" i="8"/>
  <c r="CA264" i="8"/>
  <c r="CB264" i="8"/>
  <c r="CC264" i="8"/>
  <c r="CD264" i="8"/>
  <c r="CE264" i="8"/>
  <c r="CF264" i="8"/>
  <c r="CG264" i="8"/>
  <c r="CH264" i="8"/>
  <c r="CI264" i="8"/>
  <c r="BZ265" i="8"/>
  <c r="CA265" i="8"/>
  <c r="CB265" i="8"/>
  <c r="CC265" i="8"/>
  <c r="CD265" i="8"/>
  <c r="CE265" i="8"/>
  <c r="CF265" i="8"/>
  <c r="CG265" i="8"/>
  <c r="CH265" i="8"/>
  <c r="CI265" i="8"/>
  <c r="BZ266" i="8"/>
  <c r="CA266" i="8"/>
  <c r="CB266" i="8"/>
  <c r="CC266" i="8"/>
  <c r="CD266" i="8"/>
  <c r="CE266" i="8"/>
  <c r="CF266" i="8"/>
  <c r="CG266" i="8"/>
  <c r="CH266" i="8"/>
  <c r="CI266" i="8"/>
  <c r="BZ267" i="8"/>
  <c r="CA267" i="8"/>
  <c r="CB267" i="8"/>
  <c r="CC267" i="8"/>
  <c r="CD267" i="8"/>
  <c r="CE267" i="8"/>
  <c r="CF267" i="8"/>
  <c r="CG267" i="8"/>
  <c r="CH267" i="8"/>
  <c r="CI267" i="8"/>
  <c r="BZ268" i="8"/>
  <c r="CA268" i="8"/>
  <c r="CB268" i="8"/>
  <c r="CC268" i="8"/>
  <c r="CD268" i="8"/>
  <c r="CE268" i="8"/>
  <c r="CF268" i="8"/>
  <c r="CG268" i="8"/>
  <c r="CH268" i="8"/>
  <c r="CI268" i="8"/>
  <c r="BZ269" i="8"/>
  <c r="CA269" i="8"/>
  <c r="CB269" i="8"/>
  <c r="CC269" i="8"/>
  <c r="CD269" i="8"/>
  <c r="CE269" i="8"/>
  <c r="CF269" i="8"/>
  <c r="CG269" i="8"/>
  <c r="CH269" i="8"/>
  <c r="CI269" i="8"/>
  <c r="AB5" i="9" l="1"/>
  <c r="AC5" i="9"/>
  <c r="AD5" i="9"/>
  <c r="AE5" i="9"/>
  <c r="AF5" i="9"/>
  <c r="AG5" i="9"/>
  <c r="AH5" i="9"/>
  <c r="AI5" i="9"/>
  <c r="AJ5" i="9"/>
  <c r="AK5" i="9"/>
  <c r="AB6" i="9"/>
  <c r="AC6" i="9"/>
  <c r="AD6" i="9"/>
  <c r="AE6" i="9"/>
  <c r="AF6" i="9"/>
  <c r="AG6" i="9"/>
  <c r="AH6" i="9"/>
  <c r="AI6" i="9"/>
  <c r="AJ6" i="9"/>
  <c r="AK6" i="9"/>
  <c r="AB7" i="9"/>
  <c r="AC7" i="9"/>
  <c r="AD7" i="9"/>
  <c r="AE7" i="9"/>
  <c r="AF7" i="9"/>
  <c r="AG7" i="9"/>
  <c r="AH7" i="9"/>
  <c r="AI7" i="9"/>
  <c r="AJ7" i="9"/>
  <c r="AK7" i="9"/>
  <c r="AB8" i="9"/>
  <c r="AC8" i="9"/>
  <c r="AD8" i="9"/>
  <c r="AE8" i="9"/>
  <c r="AF8" i="9"/>
  <c r="AG8" i="9"/>
  <c r="AH8" i="9"/>
  <c r="AI8" i="9"/>
  <c r="AJ8" i="9"/>
  <c r="AK8" i="9"/>
  <c r="AB9" i="9"/>
  <c r="AC9" i="9"/>
  <c r="AD9" i="9"/>
  <c r="AE9" i="9"/>
  <c r="AF9" i="9"/>
  <c r="AG9" i="9"/>
  <c r="AH9" i="9"/>
  <c r="AI9" i="9"/>
  <c r="AJ9" i="9"/>
  <c r="AK9" i="9"/>
  <c r="AB10" i="9"/>
  <c r="AC10" i="9"/>
  <c r="AD10" i="9"/>
  <c r="AE10" i="9"/>
  <c r="AF10" i="9"/>
  <c r="AG10" i="9"/>
  <c r="AH10" i="9"/>
  <c r="AI10" i="9"/>
  <c r="AJ10" i="9"/>
  <c r="AK10" i="9"/>
  <c r="AB11" i="9"/>
  <c r="AC11" i="9"/>
  <c r="AD11" i="9"/>
  <c r="AE11" i="9"/>
  <c r="AF11" i="9"/>
  <c r="AG11" i="9"/>
  <c r="AH11" i="9"/>
  <c r="AI11" i="9"/>
  <c r="AJ11" i="9"/>
  <c r="AK11" i="9"/>
  <c r="AB12" i="9"/>
  <c r="AC12" i="9"/>
  <c r="AD12" i="9"/>
  <c r="AE12" i="9"/>
  <c r="AF12" i="9"/>
  <c r="AG12" i="9"/>
  <c r="AH12" i="9"/>
  <c r="AI12" i="9"/>
  <c r="AJ12" i="9"/>
  <c r="AK12" i="9"/>
  <c r="AB13" i="9"/>
  <c r="AC13" i="9"/>
  <c r="AD13" i="9"/>
  <c r="AE13" i="9"/>
  <c r="AF13" i="9"/>
  <c r="AG13" i="9"/>
  <c r="AH13" i="9"/>
  <c r="AI13" i="9"/>
  <c r="AJ13" i="9"/>
  <c r="AK13" i="9"/>
  <c r="AB14" i="9"/>
  <c r="AC14" i="9"/>
  <c r="AD14" i="9"/>
  <c r="AE14" i="9"/>
  <c r="AF14" i="9"/>
  <c r="AG14" i="9"/>
  <c r="AH14" i="9"/>
  <c r="AI14" i="9"/>
  <c r="AJ14" i="9"/>
  <c r="AK14" i="9"/>
  <c r="AB15" i="9"/>
  <c r="AC15" i="9"/>
  <c r="AD15" i="9"/>
  <c r="AE15" i="9"/>
  <c r="AF15" i="9"/>
  <c r="AG15" i="9"/>
  <c r="AH15" i="9"/>
  <c r="AI15" i="9"/>
  <c r="AJ15" i="9"/>
  <c r="AK15" i="9"/>
  <c r="AB16" i="9"/>
  <c r="AC16" i="9"/>
  <c r="AD16" i="9"/>
  <c r="AE16" i="9"/>
  <c r="AF16" i="9"/>
  <c r="AG16" i="9"/>
  <c r="AH16" i="9"/>
  <c r="AI16" i="9"/>
  <c r="AJ16" i="9"/>
  <c r="AK16" i="9"/>
  <c r="AB17" i="9"/>
  <c r="AC17" i="9"/>
  <c r="AD17" i="9"/>
  <c r="AE17" i="9"/>
  <c r="AF17" i="9"/>
  <c r="AG17" i="9"/>
  <c r="AH17" i="9"/>
  <c r="AI17" i="9"/>
  <c r="AJ17" i="9"/>
  <c r="AK17" i="9"/>
  <c r="AB18" i="9"/>
  <c r="AC18" i="9"/>
  <c r="AD18" i="9"/>
  <c r="AE18" i="9"/>
  <c r="AF18" i="9"/>
  <c r="AG18" i="9"/>
  <c r="AH18" i="9"/>
  <c r="AI18" i="9"/>
  <c r="AJ18" i="9"/>
  <c r="AK18" i="9"/>
  <c r="AB19" i="9"/>
  <c r="AC19" i="9"/>
  <c r="AD19" i="9"/>
  <c r="AE19" i="9"/>
  <c r="AF19" i="9"/>
  <c r="AG19" i="9"/>
  <c r="AH19" i="9"/>
  <c r="AI19" i="9"/>
  <c r="AJ19" i="9"/>
  <c r="AK19" i="9"/>
  <c r="AB20" i="9"/>
  <c r="AC20" i="9"/>
  <c r="AD20" i="9"/>
  <c r="AE20" i="9"/>
  <c r="AF20" i="9"/>
  <c r="AG20" i="9"/>
  <c r="AH20" i="9"/>
  <c r="AI20" i="9"/>
  <c r="AJ20" i="9"/>
  <c r="AK20" i="9"/>
  <c r="AB21" i="9"/>
  <c r="AC21" i="9"/>
  <c r="AD21" i="9"/>
  <c r="AE21" i="9"/>
  <c r="AF21" i="9"/>
  <c r="AG21" i="9"/>
  <c r="AH21" i="9"/>
  <c r="AI21" i="9"/>
  <c r="AJ21" i="9"/>
  <c r="AK21" i="9"/>
  <c r="AB22" i="9"/>
  <c r="AC22" i="9"/>
  <c r="AD22" i="9"/>
  <c r="AE22" i="9"/>
  <c r="AF22" i="9"/>
  <c r="AG22" i="9"/>
  <c r="AH22" i="9"/>
  <c r="AI22" i="9"/>
  <c r="AJ22" i="9"/>
  <c r="AK22" i="9"/>
  <c r="AB23" i="9"/>
  <c r="AC23" i="9"/>
  <c r="AD23" i="9"/>
  <c r="AE23" i="9"/>
  <c r="AF23" i="9"/>
  <c r="AG23" i="9"/>
  <c r="AH23" i="9"/>
  <c r="AI23" i="9"/>
  <c r="AJ23" i="9"/>
  <c r="AK23" i="9"/>
  <c r="AB24" i="9"/>
  <c r="AC24" i="9"/>
  <c r="AD24" i="9"/>
  <c r="AE24" i="9"/>
  <c r="AF24" i="9"/>
  <c r="AG24" i="9"/>
  <c r="AH24" i="9"/>
  <c r="AI24" i="9"/>
  <c r="AJ24" i="9"/>
  <c r="AK24" i="9"/>
  <c r="AB25" i="9"/>
  <c r="AC25" i="9"/>
  <c r="AD25" i="9"/>
  <c r="AE25" i="9"/>
  <c r="AF25" i="9"/>
  <c r="AG25" i="9"/>
  <c r="AH25" i="9"/>
  <c r="AI25" i="9"/>
  <c r="AJ25" i="9"/>
  <c r="AK25" i="9"/>
  <c r="AB26" i="9"/>
  <c r="AC26" i="9"/>
  <c r="AD26" i="9"/>
  <c r="AE26" i="9"/>
  <c r="AF26" i="9"/>
  <c r="AG26" i="9"/>
  <c r="AH26" i="9"/>
  <c r="AI26" i="9"/>
  <c r="AJ26" i="9"/>
  <c r="AK26" i="9"/>
  <c r="AB27" i="9"/>
  <c r="AC27" i="9"/>
  <c r="AD27" i="9"/>
  <c r="AE27" i="9"/>
  <c r="AF27" i="9"/>
  <c r="AG27" i="9"/>
  <c r="AH27" i="9"/>
  <c r="AI27" i="9"/>
  <c r="AJ27" i="9"/>
  <c r="AK27" i="9"/>
  <c r="AB28" i="9"/>
  <c r="AC28" i="9"/>
  <c r="AD28" i="9"/>
  <c r="AE28" i="9"/>
  <c r="AF28" i="9"/>
  <c r="AG28" i="9"/>
  <c r="AH28" i="9"/>
  <c r="AI28" i="9"/>
  <c r="AJ28" i="9"/>
  <c r="AK28" i="9"/>
  <c r="AB29" i="9"/>
  <c r="AC29" i="9"/>
  <c r="AD29" i="9"/>
  <c r="AE29" i="9"/>
  <c r="AF29" i="9"/>
  <c r="AG29" i="9"/>
  <c r="AH29" i="9"/>
  <c r="AI29" i="9"/>
  <c r="AJ29" i="9"/>
  <c r="AK29" i="9"/>
  <c r="AB30" i="9"/>
  <c r="AC30" i="9"/>
  <c r="AD30" i="9"/>
  <c r="AE30" i="9"/>
  <c r="AF30" i="9"/>
  <c r="AG30" i="9"/>
  <c r="AH30" i="9"/>
  <c r="AI30" i="9"/>
  <c r="AJ30" i="9"/>
  <c r="AK30" i="9"/>
  <c r="AB31" i="9"/>
  <c r="AC31" i="9"/>
  <c r="AD31" i="9"/>
  <c r="AE31" i="9"/>
  <c r="AF31" i="9"/>
  <c r="AG31" i="9"/>
  <c r="AH31" i="9"/>
  <c r="AI31" i="9"/>
  <c r="AJ31" i="9"/>
  <c r="AK31" i="9"/>
  <c r="AB32" i="9"/>
  <c r="AC32" i="9"/>
  <c r="AD32" i="9"/>
  <c r="AE32" i="9"/>
  <c r="AF32" i="9"/>
  <c r="AG32" i="9"/>
  <c r="AH32" i="9"/>
  <c r="AI32" i="9"/>
  <c r="AJ32" i="9"/>
  <c r="AK32" i="9"/>
  <c r="AB33" i="9"/>
  <c r="AC33" i="9"/>
  <c r="AD33" i="9"/>
  <c r="AE33" i="9"/>
  <c r="AF33" i="9"/>
  <c r="AG33" i="9"/>
  <c r="AH33" i="9"/>
  <c r="AI33" i="9"/>
  <c r="AJ33" i="9"/>
  <c r="AK33" i="9"/>
  <c r="AB34" i="9"/>
  <c r="AC34" i="9"/>
  <c r="AD34" i="9"/>
  <c r="AE34" i="9"/>
  <c r="AF34" i="9"/>
  <c r="AG34" i="9"/>
  <c r="AH34" i="9"/>
  <c r="AI34" i="9"/>
  <c r="AJ34" i="9"/>
  <c r="AK34" i="9"/>
  <c r="AB35" i="9"/>
  <c r="AC35" i="9"/>
  <c r="AD35" i="9"/>
  <c r="AE35" i="9"/>
  <c r="AF35" i="9"/>
  <c r="AG35" i="9"/>
  <c r="AH35" i="9"/>
  <c r="AI35" i="9"/>
  <c r="AJ35" i="9"/>
  <c r="AK35" i="9"/>
  <c r="AB36" i="9"/>
  <c r="AC36" i="9"/>
  <c r="AD36" i="9"/>
  <c r="AE36" i="9"/>
  <c r="AF36" i="9"/>
  <c r="AG36" i="9"/>
  <c r="AH36" i="9"/>
  <c r="AI36" i="9"/>
  <c r="AJ36" i="9"/>
  <c r="AK36" i="9"/>
  <c r="AB37" i="9"/>
  <c r="AC37" i="9"/>
  <c r="AD37" i="9"/>
  <c r="AE37" i="9"/>
  <c r="AF37" i="9"/>
  <c r="AG37" i="9"/>
  <c r="AH37" i="9"/>
  <c r="AI37" i="9"/>
  <c r="AJ37" i="9"/>
  <c r="AK37" i="9"/>
  <c r="AB38" i="9"/>
  <c r="AC38" i="9"/>
  <c r="AD38" i="9"/>
  <c r="AE38" i="9"/>
  <c r="AF38" i="9"/>
  <c r="AG38" i="9"/>
  <c r="AH38" i="9"/>
  <c r="AI38" i="9"/>
  <c r="AJ38" i="9"/>
  <c r="AK38" i="9"/>
  <c r="AB39" i="9"/>
  <c r="AC39" i="9"/>
  <c r="AD39" i="9"/>
  <c r="AE39" i="9"/>
  <c r="AF39" i="9"/>
  <c r="AG39" i="9"/>
  <c r="AH39" i="9"/>
  <c r="AI39" i="9"/>
  <c r="AJ39" i="9"/>
  <c r="AK39" i="9"/>
  <c r="AB40" i="9"/>
  <c r="AC40" i="9"/>
  <c r="AD40" i="9"/>
  <c r="AE40" i="9"/>
  <c r="AF40" i="9"/>
  <c r="AG40" i="9"/>
  <c r="AH40" i="9"/>
  <c r="AI40" i="9"/>
  <c r="AJ40" i="9"/>
  <c r="AK40" i="9"/>
  <c r="AB41" i="9"/>
  <c r="AC41" i="9"/>
  <c r="AD41" i="9"/>
  <c r="AE41" i="9"/>
  <c r="AF41" i="9"/>
  <c r="AG41" i="9"/>
  <c r="AH41" i="9"/>
  <c r="AI41" i="9"/>
  <c r="AJ41" i="9"/>
  <c r="AK41" i="9"/>
  <c r="AB42" i="9"/>
  <c r="AC42" i="9"/>
  <c r="AD42" i="9"/>
  <c r="AE42" i="9"/>
  <c r="AF42" i="9"/>
  <c r="AG42" i="9"/>
  <c r="AH42" i="9"/>
  <c r="AI42" i="9"/>
  <c r="AJ42" i="9"/>
  <c r="AK42" i="9"/>
  <c r="AB43" i="9"/>
  <c r="AC43" i="9"/>
  <c r="AD43" i="9"/>
  <c r="AE43" i="9"/>
  <c r="AF43" i="9"/>
  <c r="AG43" i="9"/>
  <c r="AH43" i="9"/>
  <c r="AI43" i="9"/>
  <c r="AJ43" i="9"/>
  <c r="AK43" i="9"/>
  <c r="AB44" i="9"/>
  <c r="AC44" i="9"/>
  <c r="AD44" i="9"/>
  <c r="AE44" i="9"/>
  <c r="AF44" i="9"/>
  <c r="AG44" i="9"/>
  <c r="AH44" i="9"/>
  <c r="AI44" i="9"/>
  <c r="AJ44" i="9"/>
  <c r="AK44" i="9"/>
  <c r="AB45" i="9"/>
  <c r="AC45" i="9"/>
  <c r="AD45" i="9"/>
  <c r="AE45" i="9"/>
  <c r="AF45" i="9"/>
  <c r="AG45" i="9"/>
  <c r="AH45" i="9"/>
  <c r="AI45" i="9"/>
  <c r="AJ45" i="9"/>
  <c r="AK45" i="9"/>
  <c r="AB46" i="9"/>
  <c r="AC46" i="9"/>
  <c r="AD46" i="9"/>
  <c r="AE46" i="9"/>
  <c r="AF46" i="9"/>
  <c r="AG46" i="9"/>
  <c r="AH46" i="9"/>
  <c r="AI46" i="9"/>
  <c r="AJ46" i="9"/>
  <c r="AK46" i="9"/>
  <c r="AB47" i="9"/>
  <c r="AC47" i="9"/>
  <c r="AD47" i="9"/>
  <c r="AE47" i="9"/>
  <c r="AF47" i="9"/>
  <c r="AG47" i="9"/>
  <c r="AH47" i="9"/>
  <c r="AI47" i="9"/>
  <c r="AJ47" i="9"/>
  <c r="AK47" i="9"/>
  <c r="AB48" i="9"/>
  <c r="AC48" i="9"/>
  <c r="AD48" i="9"/>
  <c r="AE48" i="9"/>
  <c r="AF48" i="9"/>
  <c r="AG48" i="9"/>
  <c r="AH48" i="9"/>
  <c r="AI48" i="9"/>
  <c r="AJ48" i="9"/>
  <c r="AK48" i="9"/>
  <c r="AB49" i="9"/>
  <c r="AC49" i="9"/>
  <c r="AD49" i="9"/>
  <c r="AE49" i="9"/>
  <c r="AF49" i="9"/>
  <c r="AG49" i="9"/>
  <c r="AH49" i="9"/>
  <c r="AI49" i="9"/>
  <c r="AJ49" i="9"/>
  <c r="AK49" i="9"/>
  <c r="AB50" i="9"/>
  <c r="AC50" i="9"/>
  <c r="AD50" i="9"/>
  <c r="AE50" i="9"/>
  <c r="AF50" i="9"/>
  <c r="AG50" i="9"/>
  <c r="AH50" i="9"/>
  <c r="AI50" i="9"/>
  <c r="AJ50" i="9"/>
  <c r="AK50" i="9"/>
  <c r="AB51" i="9"/>
  <c r="AC51" i="9"/>
  <c r="AD51" i="9"/>
  <c r="AE51" i="9"/>
  <c r="AF51" i="9"/>
  <c r="AG51" i="9"/>
  <c r="AH51" i="9"/>
  <c r="AI51" i="9"/>
  <c r="AJ51" i="9"/>
  <c r="AK51" i="9"/>
  <c r="AB52" i="9"/>
  <c r="AC52" i="9"/>
  <c r="AD52" i="9"/>
  <c r="AE52" i="9"/>
  <c r="AF52" i="9"/>
  <c r="AG52" i="9"/>
  <c r="AH52" i="9"/>
  <c r="AI52" i="9"/>
  <c r="AJ52" i="9"/>
  <c r="AK52" i="9"/>
  <c r="AB53" i="9"/>
  <c r="AC53" i="9"/>
  <c r="AD53" i="9"/>
  <c r="AE53" i="9"/>
  <c r="AF53" i="9"/>
  <c r="AG53" i="9"/>
  <c r="AH53" i="9"/>
  <c r="AI53" i="9"/>
  <c r="AJ53" i="9"/>
  <c r="AK53" i="9"/>
  <c r="AB54" i="9"/>
  <c r="AC54" i="9"/>
  <c r="AD54" i="9"/>
  <c r="AE54" i="9"/>
  <c r="AF54" i="9"/>
  <c r="AG54" i="9"/>
  <c r="AH54" i="9"/>
  <c r="AI54" i="9"/>
  <c r="AJ54" i="9"/>
  <c r="AK54" i="9"/>
  <c r="AB55" i="9"/>
  <c r="AC55" i="9"/>
  <c r="AD55" i="9"/>
  <c r="AE55" i="9"/>
  <c r="AF55" i="9"/>
  <c r="AG55" i="9"/>
  <c r="AH55" i="9"/>
  <c r="AI55" i="9"/>
  <c r="AJ55" i="9"/>
  <c r="AK55" i="9"/>
  <c r="AB56" i="9"/>
  <c r="AC56" i="9"/>
  <c r="AD56" i="9"/>
  <c r="AE56" i="9"/>
  <c r="AF56" i="9"/>
  <c r="AG56" i="9"/>
  <c r="AH56" i="9"/>
  <c r="AI56" i="9"/>
  <c r="AJ56" i="9"/>
  <c r="AK56" i="9"/>
  <c r="AB57" i="9"/>
  <c r="AC57" i="9"/>
  <c r="AD57" i="9"/>
  <c r="AE57" i="9"/>
  <c r="AF57" i="9"/>
  <c r="AG57" i="9"/>
  <c r="AH57" i="9"/>
  <c r="AI57" i="9"/>
  <c r="AJ57" i="9"/>
  <c r="AK57" i="9"/>
  <c r="AB58" i="9"/>
  <c r="AC58" i="9"/>
  <c r="AD58" i="9"/>
  <c r="AE58" i="9"/>
  <c r="AF58" i="9"/>
  <c r="AG58" i="9"/>
  <c r="AH58" i="9"/>
  <c r="AI58" i="9"/>
  <c r="AJ58" i="9"/>
  <c r="AK58" i="9"/>
  <c r="AB59" i="9"/>
  <c r="AC59" i="9"/>
  <c r="AD59" i="9"/>
  <c r="AE59" i="9"/>
  <c r="AF59" i="9"/>
  <c r="AG59" i="9"/>
  <c r="AH59" i="9"/>
  <c r="AI59" i="9"/>
  <c r="AJ59" i="9"/>
  <c r="AK59" i="9"/>
  <c r="AB60" i="9"/>
  <c r="AC60" i="9"/>
  <c r="AD60" i="9"/>
  <c r="AE60" i="9"/>
  <c r="AF60" i="9"/>
  <c r="AG60" i="9"/>
  <c r="AH60" i="9"/>
  <c r="AI60" i="9"/>
  <c r="AJ60" i="9"/>
  <c r="AK60" i="9"/>
  <c r="AB61" i="9"/>
  <c r="AC61" i="9"/>
  <c r="AD61" i="9"/>
  <c r="AE61" i="9"/>
  <c r="AF61" i="9"/>
  <c r="AG61" i="9"/>
  <c r="AH61" i="9"/>
  <c r="AI61" i="9"/>
  <c r="AJ61" i="9"/>
  <c r="AK61" i="9"/>
  <c r="AB62" i="9"/>
  <c r="AC62" i="9"/>
  <c r="AD62" i="9"/>
  <c r="AE62" i="9"/>
  <c r="AF62" i="9"/>
  <c r="AG62" i="9"/>
  <c r="AH62" i="9"/>
  <c r="AI62" i="9"/>
  <c r="AJ62" i="9"/>
  <c r="AK62" i="9"/>
  <c r="AB63" i="9"/>
  <c r="AC63" i="9"/>
  <c r="AD63" i="9"/>
  <c r="AE63" i="9"/>
  <c r="AF63" i="9"/>
  <c r="AG63" i="9"/>
  <c r="AH63" i="9"/>
  <c r="AI63" i="9"/>
  <c r="AJ63" i="9"/>
  <c r="AK63" i="9"/>
  <c r="AB64" i="9"/>
  <c r="AC64" i="9"/>
  <c r="AD64" i="9"/>
  <c r="AE64" i="9"/>
  <c r="AF64" i="9"/>
  <c r="AG64" i="9"/>
  <c r="AH64" i="9"/>
  <c r="AI64" i="9"/>
  <c r="AJ64" i="9"/>
  <c r="AK64" i="9"/>
  <c r="AB65" i="9"/>
  <c r="AC65" i="9"/>
  <c r="AD65" i="9"/>
  <c r="AE65" i="9"/>
  <c r="AF65" i="9"/>
  <c r="AG65" i="9"/>
  <c r="AH65" i="9"/>
  <c r="AI65" i="9"/>
  <c r="AJ65" i="9"/>
  <c r="AK65" i="9"/>
  <c r="AB66" i="9"/>
  <c r="AC66" i="9"/>
  <c r="AD66" i="9"/>
  <c r="AE66" i="9"/>
  <c r="AF66" i="9"/>
  <c r="AG66" i="9"/>
  <c r="AH66" i="9"/>
  <c r="AI66" i="9"/>
  <c r="AJ66" i="9"/>
  <c r="AK66" i="9"/>
  <c r="AB67" i="9"/>
  <c r="AC67" i="9"/>
  <c r="AD67" i="9"/>
  <c r="AE67" i="9"/>
  <c r="AF67" i="9"/>
  <c r="AG67" i="9"/>
  <c r="AH67" i="9"/>
  <c r="AI67" i="9"/>
  <c r="AJ67" i="9"/>
  <c r="AK67" i="9"/>
  <c r="AB68" i="9"/>
  <c r="AC68" i="9"/>
  <c r="AD68" i="9"/>
  <c r="AE68" i="9"/>
  <c r="AF68" i="9"/>
  <c r="AG68" i="9"/>
  <c r="AH68" i="9"/>
  <c r="AI68" i="9"/>
  <c r="AJ68" i="9"/>
  <c r="AK68" i="9"/>
  <c r="AB69" i="9"/>
  <c r="AC69" i="9"/>
  <c r="AD69" i="9"/>
  <c r="AE69" i="9"/>
  <c r="AF69" i="9"/>
  <c r="AG69" i="9"/>
  <c r="AH69" i="9"/>
  <c r="AI69" i="9"/>
  <c r="AJ69" i="9"/>
  <c r="AK69" i="9"/>
  <c r="AB70" i="9"/>
  <c r="AC70" i="9"/>
  <c r="AD70" i="9"/>
  <c r="AE70" i="9"/>
  <c r="AF70" i="9"/>
  <c r="AG70" i="9"/>
  <c r="AH70" i="9"/>
  <c r="AI70" i="9"/>
  <c r="AJ70" i="9"/>
  <c r="AK70" i="9"/>
  <c r="AB71" i="9"/>
  <c r="AC71" i="9"/>
  <c r="AD71" i="9"/>
  <c r="AE71" i="9"/>
  <c r="AF71" i="9"/>
  <c r="AG71" i="9"/>
  <c r="AH71" i="9"/>
  <c r="AI71" i="9"/>
  <c r="AJ71" i="9"/>
  <c r="AK71" i="9"/>
  <c r="AB72" i="9"/>
  <c r="AC72" i="9"/>
  <c r="AD72" i="9"/>
  <c r="AE72" i="9"/>
  <c r="AF72" i="9"/>
  <c r="AG72" i="9"/>
  <c r="AH72" i="9"/>
  <c r="AI72" i="9"/>
  <c r="AJ72" i="9"/>
  <c r="AK72" i="9"/>
  <c r="AB73" i="9"/>
  <c r="AC73" i="9"/>
  <c r="AD73" i="9"/>
  <c r="AE73" i="9"/>
  <c r="AF73" i="9"/>
  <c r="AG73" i="9"/>
  <c r="AH73" i="9"/>
  <c r="AI73" i="9"/>
  <c r="AJ73" i="9"/>
  <c r="AK73" i="9"/>
  <c r="AB74" i="9"/>
  <c r="AC74" i="9"/>
  <c r="AD74" i="9"/>
  <c r="AE74" i="9"/>
  <c r="AF74" i="9"/>
  <c r="AG74" i="9"/>
  <c r="AH74" i="9"/>
  <c r="AI74" i="9"/>
  <c r="AJ74" i="9"/>
  <c r="AK74" i="9"/>
  <c r="AB75" i="9"/>
  <c r="AC75" i="9"/>
  <c r="AD75" i="9"/>
  <c r="AE75" i="9"/>
  <c r="AF75" i="9"/>
  <c r="AG75" i="9"/>
  <c r="AH75" i="9"/>
  <c r="AI75" i="9"/>
  <c r="AJ75" i="9"/>
  <c r="AK75" i="9"/>
  <c r="AB76" i="9"/>
  <c r="AC76" i="9"/>
  <c r="AD76" i="9"/>
  <c r="AE76" i="9"/>
  <c r="AF76" i="9"/>
  <c r="AG76" i="9"/>
  <c r="AH76" i="9"/>
  <c r="AI76" i="9"/>
  <c r="AJ76" i="9"/>
  <c r="AK76" i="9"/>
  <c r="AB77" i="9"/>
  <c r="AC77" i="9"/>
  <c r="AD77" i="9"/>
  <c r="AE77" i="9"/>
  <c r="AF77" i="9"/>
  <c r="AG77" i="9"/>
  <c r="AH77" i="9"/>
  <c r="AI77" i="9"/>
  <c r="AJ77" i="9"/>
  <c r="AK77" i="9"/>
  <c r="AB78" i="9"/>
  <c r="AC78" i="9"/>
  <c r="AD78" i="9"/>
  <c r="AE78" i="9"/>
  <c r="AF78" i="9"/>
  <c r="AG78" i="9"/>
  <c r="AH78" i="9"/>
  <c r="AI78" i="9"/>
  <c r="AJ78" i="9"/>
  <c r="AK78" i="9"/>
  <c r="AB79" i="9"/>
  <c r="AC79" i="9"/>
  <c r="AD79" i="9"/>
  <c r="AE79" i="9"/>
  <c r="AF79" i="9"/>
  <c r="AG79" i="9"/>
  <c r="AH79" i="9"/>
  <c r="AI79" i="9"/>
  <c r="AJ79" i="9"/>
  <c r="AK79" i="9"/>
  <c r="AB80" i="9"/>
  <c r="AC80" i="9"/>
  <c r="AD80" i="9"/>
  <c r="AE80" i="9"/>
  <c r="AF80" i="9"/>
  <c r="AG80" i="9"/>
  <c r="AH80" i="9"/>
  <c r="AI80" i="9"/>
  <c r="AJ80" i="9"/>
  <c r="AK80" i="9"/>
  <c r="AB81" i="9"/>
  <c r="AC81" i="9"/>
  <c r="AD81" i="9"/>
  <c r="AE81" i="9"/>
  <c r="AF81" i="9"/>
  <c r="AG81" i="9"/>
  <c r="AH81" i="9"/>
  <c r="AI81" i="9"/>
  <c r="AJ81" i="9"/>
  <c r="AK81" i="9"/>
  <c r="AB82" i="9"/>
  <c r="AC82" i="9"/>
  <c r="AD82" i="9"/>
  <c r="AE82" i="9"/>
  <c r="AF82" i="9"/>
  <c r="AG82" i="9"/>
  <c r="AH82" i="9"/>
  <c r="AI82" i="9"/>
  <c r="AJ82" i="9"/>
  <c r="AK82" i="9"/>
  <c r="AB83" i="9"/>
  <c r="AC83" i="9"/>
  <c r="AD83" i="9"/>
  <c r="AE83" i="9"/>
  <c r="AF83" i="9"/>
  <c r="AG83" i="9"/>
  <c r="AH83" i="9"/>
  <c r="AI83" i="9"/>
  <c r="AJ83" i="9"/>
  <c r="AK83" i="9"/>
  <c r="AB84" i="9"/>
  <c r="AC84" i="9"/>
  <c r="AD84" i="9"/>
  <c r="AE84" i="9"/>
  <c r="AF84" i="9"/>
  <c r="AG84" i="9"/>
  <c r="AH84" i="9"/>
  <c r="AI84" i="9"/>
  <c r="AJ84" i="9"/>
  <c r="AK84" i="9"/>
  <c r="AB85" i="9"/>
  <c r="AC85" i="9"/>
  <c r="AD85" i="9"/>
  <c r="AE85" i="9"/>
  <c r="AF85" i="9"/>
  <c r="AG85" i="9"/>
  <c r="AH85" i="9"/>
  <c r="AI85" i="9"/>
  <c r="AJ85" i="9"/>
  <c r="AK85" i="9"/>
  <c r="AB86" i="9"/>
  <c r="AC86" i="9"/>
  <c r="AD86" i="9"/>
  <c r="AE86" i="9"/>
  <c r="AF86" i="9"/>
  <c r="AG86" i="9"/>
  <c r="AH86" i="9"/>
  <c r="AI86" i="9"/>
  <c r="AJ86" i="9"/>
  <c r="AK86" i="9"/>
  <c r="AB87" i="9"/>
  <c r="AC87" i="9"/>
  <c r="AD87" i="9"/>
  <c r="AE87" i="9"/>
  <c r="AF87" i="9"/>
  <c r="AG87" i="9"/>
  <c r="AH87" i="9"/>
  <c r="AI87" i="9"/>
  <c r="AJ87" i="9"/>
  <c r="AK87" i="9"/>
  <c r="AB88" i="9"/>
  <c r="AC88" i="9"/>
  <c r="AD88" i="9"/>
  <c r="AE88" i="9"/>
  <c r="AF88" i="9"/>
  <c r="AG88" i="9"/>
  <c r="AH88" i="9"/>
  <c r="AI88" i="9"/>
  <c r="AJ88" i="9"/>
  <c r="AK88" i="9"/>
  <c r="AB89" i="9"/>
  <c r="AC89" i="9"/>
  <c r="AD89" i="9"/>
  <c r="AE89" i="9"/>
  <c r="AF89" i="9"/>
  <c r="AG89" i="9"/>
  <c r="AH89" i="9"/>
  <c r="AI89" i="9"/>
  <c r="AJ89" i="9"/>
  <c r="AK89" i="9"/>
  <c r="AB90" i="9"/>
  <c r="AC90" i="9"/>
  <c r="AD90" i="9"/>
  <c r="AE90" i="9"/>
  <c r="AF90" i="9"/>
  <c r="AG90" i="9"/>
  <c r="AH90" i="9"/>
  <c r="AI90" i="9"/>
  <c r="AJ90" i="9"/>
  <c r="AK90" i="9"/>
  <c r="AB91" i="9"/>
  <c r="AC91" i="9"/>
  <c r="AD91" i="9"/>
  <c r="AE91" i="9"/>
  <c r="AF91" i="9"/>
  <c r="AG91" i="9"/>
  <c r="AH91" i="9"/>
  <c r="AI91" i="9"/>
  <c r="AJ91" i="9"/>
  <c r="AK91" i="9"/>
  <c r="AB92" i="9"/>
  <c r="AC92" i="9"/>
  <c r="AD92" i="9"/>
  <c r="AE92" i="9"/>
  <c r="AF92" i="9"/>
  <c r="AG92" i="9"/>
  <c r="AH92" i="9"/>
  <c r="AI92" i="9"/>
  <c r="AJ92" i="9"/>
  <c r="AK92" i="9"/>
  <c r="AB93" i="9"/>
  <c r="AC93" i="9"/>
  <c r="AD93" i="9"/>
  <c r="AE93" i="9"/>
  <c r="AF93" i="9"/>
  <c r="AG93" i="9"/>
  <c r="AH93" i="9"/>
  <c r="AI93" i="9"/>
  <c r="AJ93" i="9"/>
  <c r="AK93" i="9"/>
  <c r="AB94" i="9"/>
  <c r="AC94" i="9"/>
  <c r="AD94" i="9"/>
  <c r="AE94" i="9"/>
  <c r="AF94" i="9"/>
  <c r="AG94" i="9"/>
  <c r="AH94" i="9"/>
  <c r="AI94" i="9"/>
  <c r="AJ94" i="9"/>
  <c r="AK94" i="9"/>
  <c r="AB95" i="9"/>
  <c r="AC95" i="9"/>
  <c r="AD95" i="9"/>
  <c r="AE95" i="9"/>
  <c r="AF95" i="9"/>
  <c r="AG95" i="9"/>
  <c r="AH95" i="9"/>
  <c r="AI95" i="9"/>
  <c r="AJ95" i="9"/>
  <c r="AK95" i="9"/>
  <c r="AB96" i="9"/>
  <c r="AC96" i="9"/>
  <c r="AD96" i="9"/>
  <c r="AE96" i="9"/>
  <c r="AF96" i="9"/>
  <c r="AG96" i="9"/>
  <c r="AH96" i="9"/>
  <c r="AI96" i="9"/>
  <c r="AJ96" i="9"/>
  <c r="AK96" i="9"/>
  <c r="AB97" i="9"/>
  <c r="AC97" i="9"/>
  <c r="AD97" i="9"/>
  <c r="AE97" i="9"/>
  <c r="AF97" i="9"/>
  <c r="AG97" i="9"/>
  <c r="AH97" i="9"/>
  <c r="AI97" i="9"/>
  <c r="AJ97" i="9"/>
  <c r="AK97" i="9"/>
  <c r="AB98" i="9"/>
  <c r="AC98" i="9"/>
  <c r="AD98" i="9"/>
  <c r="AE98" i="9"/>
  <c r="AF98" i="9"/>
  <c r="AG98" i="9"/>
  <c r="AH98" i="9"/>
  <c r="AI98" i="9"/>
  <c r="AJ98" i="9"/>
  <c r="AK98" i="9"/>
  <c r="AB99" i="9"/>
  <c r="AC99" i="9"/>
  <c r="AD99" i="9"/>
  <c r="AE99" i="9"/>
  <c r="AF99" i="9"/>
  <c r="AG99" i="9"/>
  <c r="AH99" i="9"/>
  <c r="AI99" i="9"/>
  <c r="AJ99" i="9"/>
  <c r="AK99" i="9"/>
  <c r="AB100" i="9"/>
  <c r="AC100" i="9"/>
  <c r="AD100" i="9"/>
  <c r="AE100" i="9"/>
  <c r="AF100" i="9"/>
  <c r="AG100" i="9"/>
  <c r="AH100" i="9"/>
  <c r="AI100" i="9"/>
  <c r="AJ100" i="9"/>
  <c r="AK100" i="9"/>
  <c r="AB101" i="9"/>
  <c r="AC101" i="9"/>
  <c r="AD101" i="9"/>
  <c r="AE101" i="9"/>
  <c r="AF101" i="9"/>
  <c r="AG101" i="9"/>
  <c r="AH101" i="9"/>
  <c r="AI101" i="9"/>
  <c r="AJ101" i="9"/>
  <c r="AK101" i="9"/>
  <c r="AB102" i="9"/>
  <c r="AC102" i="9"/>
  <c r="AD102" i="9"/>
  <c r="AE102" i="9"/>
  <c r="AF102" i="9"/>
  <c r="AG102" i="9"/>
  <c r="AH102" i="9"/>
  <c r="AI102" i="9"/>
  <c r="AJ102" i="9"/>
  <c r="AK102" i="9"/>
  <c r="AB103" i="9"/>
  <c r="AC103" i="9"/>
  <c r="AD103" i="9"/>
  <c r="AE103" i="9"/>
  <c r="AF103" i="9"/>
  <c r="AG103" i="9"/>
  <c r="AH103" i="9"/>
  <c r="AI103" i="9"/>
  <c r="AJ103" i="9"/>
  <c r="AK103" i="9"/>
  <c r="AB104" i="9"/>
  <c r="AC104" i="9"/>
  <c r="AD104" i="9"/>
  <c r="AE104" i="9"/>
  <c r="AF104" i="9"/>
  <c r="AG104" i="9"/>
  <c r="AH104" i="9"/>
  <c r="AI104" i="9"/>
  <c r="AJ104" i="9"/>
  <c r="AK104" i="9"/>
  <c r="AB105" i="9"/>
  <c r="AC105" i="9"/>
  <c r="AD105" i="9"/>
  <c r="AE105" i="9"/>
  <c r="AF105" i="9"/>
  <c r="AG105" i="9"/>
  <c r="AH105" i="9"/>
  <c r="AI105" i="9"/>
  <c r="AJ105" i="9"/>
  <c r="AK105" i="9"/>
  <c r="AB106" i="9"/>
  <c r="AC106" i="9"/>
  <c r="AD106" i="9"/>
  <c r="AE106" i="9"/>
  <c r="AF106" i="9"/>
  <c r="AG106" i="9"/>
  <c r="AH106" i="9"/>
  <c r="AI106" i="9"/>
  <c r="AJ106" i="9"/>
  <c r="AK106" i="9"/>
  <c r="AB107" i="9"/>
  <c r="AC107" i="9"/>
  <c r="AD107" i="9"/>
  <c r="AE107" i="9"/>
  <c r="AF107" i="9"/>
  <c r="AG107" i="9"/>
  <c r="AH107" i="9"/>
  <c r="AI107" i="9"/>
  <c r="AJ107" i="9"/>
  <c r="AK107" i="9"/>
  <c r="AB108" i="9"/>
  <c r="AC108" i="9"/>
  <c r="AD108" i="9"/>
  <c r="AE108" i="9"/>
  <c r="AF108" i="9"/>
  <c r="AG108" i="9"/>
  <c r="AH108" i="9"/>
  <c r="AI108" i="9"/>
  <c r="AJ108" i="9"/>
  <c r="AK108" i="9"/>
  <c r="AB109" i="9"/>
  <c r="AC109" i="9"/>
  <c r="AD109" i="9"/>
  <c r="AE109" i="9"/>
  <c r="AF109" i="9"/>
  <c r="AG109" i="9"/>
  <c r="AH109" i="9"/>
  <c r="AI109" i="9"/>
  <c r="AJ109" i="9"/>
  <c r="AK109" i="9"/>
  <c r="AB110" i="9"/>
  <c r="AC110" i="9"/>
  <c r="AD110" i="9"/>
  <c r="AE110" i="9"/>
  <c r="AF110" i="9"/>
  <c r="AG110" i="9"/>
  <c r="AH110" i="9"/>
  <c r="AI110" i="9"/>
  <c r="AJ110" i="9"/>
  <c r="AK110" i="9"/>
  <c r="AB111" i="9"/>
  <c r="AC111" i="9"/>
  <c r="AD111" i="9"/>
  <c r="AE111" i="9"/>
  <c r="AF111" i="9"/>
  <c r="AG111" i="9"/>
  <c r="AH111" i="9"/>
  <c r="AI111" i="9"/>
  <c r="AJ111" i="9"/>
  <c r="AK111" i="9"/>
  <c r="AB112" i="9"/>
  <c r="AC112" i="9"/>
  <c r="AD112" i="9"/>
  <c r="AE112" i="9"/>
  <c r="AF112" i="9"/>
  <c r="AG112" i="9"/>
  <c r="AH112" i="9"/>
  <c r="AI112" i="9"/>
  <c r="AJ112" i="9"/>
  <c r="AK112" i="9"/>
  <c r="AB113" i="9"/>
  <c r="AC113" i="9"/>
  <c r="AD113" i="9"/>
  <c r="AE113" i="9"/>
  <c r="AF113" i="9"/>
  <c r="AG113" i="9"/>
  <c r="AH113" i="9"/>
  <c r="AI113" i="9"/>
  <c r="AJ113" i="9"/>
  <c r="AK113" i="9"/>
  <c r="AB114" i="9"/>
  <c r="AC114" i="9"/>
  <c r="AD114" i="9"/>
  <c r="AE114" i="9"/>
  <c r="AF114" i="9"/>
  <c r="AG114" i="9"/>
  <c r="AH114" i="9"/>
  <c r="AI114" i="9"/>
  <c r="AJ114" i="9"/>
  <c r="AK114" i="9"/>
  <c r="AB115" i="9"/>
  <c r="AC115" i="9"/>
  <c r="AD115" i="9"/>
  <c r="AE115" i="9"/>
  <c r="AF115" i="9"/>
  <c r="AG115" i="9"/>
  <c r="AH115" i="9"/>
  <c r="AI115" i="9"/>
  <c r="AJ115" i="9"/>
  <c r="AK115" i="9"/>
  <c r="AB116" i="9"/>
  <c r="AC116" i="9"/>
  <c r="AD116" i="9"/>
  <c r="AE116" i="9"/>
  <c r="AF116" i="9"/>
  <c r="AG116" i="9"/>
  <c r="AH116" i="9"/>
  <c r="AI116" i="9"/>
  <c r="AJ116" i="9"/>
  <c r="AK116" i="9"/>
  <c r="AB117" i="9"/>
  <c r="AC117" i="9"/>
  <c r="AD117" i="9"/>
  <c r="AE117" i="9"/>
  <c r="AF117" i="9"/>
  <c r="AG117" i="9"/>
  <c r="AH117" i="9"/>
  <c r="AI117" i="9"/>
  <c r="AJ117" i="9"/>
  <c r="AK117" i="9"/>
  <c r="AB118" i="9"/>
  <c r="AC118" i="9"/>
  <c r="AD118" i="9"/>
  <c r="AE118" i="9"/>
  <c r="AF118" i="9"/>
  <c r="AG118" i="9"/>
  <c r="AH118" i="9"/>
  <c r="AI118" i="9"/>
  <c r="AJ118" i="9"/>
  <c r="AK118" i="9"/>
  <c r="AB119" i="9"/>
  <c r="AC119" i="9"/>
  <c r="AD119" i="9"/>
  <c r="AE119" i="9"/>
  <c r="AF119" i="9"/>
  <c r="AG119" i="9"/>
  <c r="AH119" i="9"/>
  <c r="AI119" i="9"/>
  <c r="AJ119" i="9"/>
  <c r="AK119" i="9"/>
  <c r="AB120" i="9"/>
  <c r="AC120" i="9"/>
  <c r="AD120" i="9"/>
  <c r="AE120" i="9"/>
  <c r="AF120" i="9"/>
  <c r="AG120" i="9"/>
  <c r="AH120" i="9"/>
  <c r="AI120" i="9"/>
  <c r="AJ120" i="9"/>
  <c r="AK120" i="9"/>
  <c r="AB121" i="9"/>
  <c r="AC121" i="9"/>
  <c r="AD121" i="9"/>
  <c r="AE121" i="9"/>
  <c r="AF121" i="9"/>
  <c r="AG121" i="9"/>
  <c r="AH121" i="9"/>
  <c r="AI121" i="9"/>
  <c r="AJ121" i="9"/>
  <c r="AK121" i="9"/>
  <c r="AB122" i="9"/>
  <c r="AC122" i="9"/>
  <c r="AD122" i="9"/>
  <c r="AE122" i="9"/>
  <c r="AF122" i="9"/>
  <c r="AG122" i="9"/>
  <c r="AH122" i="9"/>
  <c r="AI122" i="9"/>
  <c r="AJ122" i="9"/>
  <c r="AK122" i="9"/>
  <c r="AB123" i="9"/>
  <c r="AC123" i="9"/>
  <c r="AD123" i="9"/>
  <c r="AE123" i="9"/>
  <c r="AF123" i="9"/>
  <c r="AG123" i="9"/>
  <c r="AH123" i="9"/>
  <c r="AI123" i="9"/>
  <c r="AJ123" i="9"/>
  <c r="AK123" i="9"/>
  <c r="AB124" i="9"/>
  <c r="AC124" i="9"/>
  <c r="AD124" i="9"/>
  <c r="AE124" i="9"/>
  <c r="AF124" i="9"/>
  <c r="AG124" i="9"/>
  <c r="AH124" i="9"/>
  <c r="AI124" i="9"/>
  <c r="AJ124" i="9"/>
  <c r="AK124" i="9"/>
  <c r="AB125" i="9"/>
  <c r="AC125" i="9"/>
  <c r="AD125" i="9"/>
  <c r="AE125" i="9"/>
  <c r="AF125" i="9"/>
  <c r="AG125" i="9"/>
  <c r="AH125" i="9"/>
  <c r="AI125" i="9"/>
  <c r="AJ125" i="9"/>
  <c r="AK125" i="9"/>
  <c r="AB126" i="9"/>
  <c r="AC126" i="9"/>
  <c r="AD126" i="9"/>
  <c r="AE126" i="9"/>
  <c r="AF126" i="9"/>
  <c r="AG126" i="9"/>
  <c r="AH126" i="9"/>
  <c r="AI126" i="9"/>
  <c r="AJ126" i="9"/>
  <c r="AK126" i="9"/>
  <c r="AB127" i="9"/>
  <c r="AC127" i="9"/>
  <c r="AD127" i="9"/>
  <c r="AE127" i="9"/>
  <c r="AF127" i="9"/>
  <c r="AG127" i="9"/>
  <c r="AH127" i="9"/>
  <c r="AI127" i="9"/>
  <c r="AJ127" i="9"/>
  <c r="AK127" i="9"/>
  <c r="AB128" i="9"/>
  <c r="AC128" i="9"/>
  <c r="AD128" i="9"/>
  <c r="AE128" i="9"/>
  <c r="AF128" i="9"/>
  <c r="AG128" i="9"/>
  <c r="AH128" i="9"/>
  <c r="AI128" i="9"/>
  <c r="AJ128" i="9"/>
  <c r="AK128" i="9"/>
  <c r="AB129" i="9"/>
  <c r="AC129" i="9"/>
  <c r="AD129" i="9"/>
  <c r="AE129" i="9"/>
  <c r="AF129" i="9"/>
  <c r="AG129" i="9"/>
  <c r="AH129" i="9"/>
  <c r="AI129" i="9"/>
  <c r="AJ129" i="9"/>
  <c r="AK129" i="9"/>
  <c r="AB130" i="9"/>
  <c r="AC130" i="9"/>
  <c r="AD130" i="9"/>
  <c r="AE130" i="9"/>
  <c r="AF130" i="9"/>
  <c r="AG130" i="9"/>
  <c r="AH130" i="9"/>
  <c r="AI130" i="9"/>
  <c r="AJ130" i="9"/>
  <c r="AK130" i="9"/>
  <c r="AB131" i="9"/>
  <c r="AC131" i="9"/>
  <c r="AD131" i="9"/>
  <c r="AE131" i="9"/>
  <c r="AF131" i="9"/>
  <c r="AG131" i="9"/>
  <c r="AH131" i="9"/>
  <c r="AI131" i="9"/>
  <c r="AJ131" i="9"/>
  <c r="AK131" i="9"/>
  <c r="AB132" i="9"/>
  <c r="AC132" i="9"/>
  <c r="AD132" i="9"/>
  <c r="AE132" i="9"/>
  <c r="AF132" i="9"/>
  <c r="AG132" i="9"/>
  <c r="AH132" i="9"/>
  <c r="AI132" i="9"/>
  <c r="AJ132" i="9"/>
  <c r="AK132" i="9"/>
  <c r="AB133" i="9"/>
  <c r="AC133" i="9"/>
  <c r="AD133" i="9"/>
  <c r="AE133" i="9"/>
  <c r="AF133" i="9"/>
  <c r="AG133" i="9"/>
  <c r="AH133" i="9"/>
  <c r="AI133" i="9"/>
  <c r="AJ133" i="9"/>
  <c r="AK133" i="9"/>
  <c r="AB134" i="9"/>
  <c r="AC134" i="9"/>
  <c r="AD134" i="9"/>
  <c r="AE134" i="9"/>
  <c r="AF134" i="9"/>
  <c r="AG134" i="9"/>
  <c r="AH134" i="9"/>
  <c r="AI134" i="9"/>
  <c r="AJ134" i="9"/>
  <c r="AK134" i="9"/>
  <c r="AB135" i="9"/>
  <c r="AC135" i="9"/>
  <c r="AD135" i="9"/>
  <c r="AE135" i="9"/>
  <c r="AF135" i="9"/>
  <c r="AG135" i="9"/>
  <c r="AH135" i="9"/>
  <c r="AI135" i="9"/>
  <c r="AJ135" i="9"/>
  <c r="AK135" i="9"/>
  <c r="AB136" i="9"/>
  <c r="AC136" i="9"/>
  <c r="AD136" i="9"/>
  <c r="AE136" i="9"/>
  <c r="AF136" i="9"/>
  <c r="AG136" i="9"/>
  <c r="AH136" i="9"/>
  <c r="AI136" i="9"/>
  <c r="AJ136" i="9"/>
  <c r="AK136" i="9"/>
  <c r="AB137" i="9"/>
  <c r="AC137" i="9"/>
  <c r="AD137" i="9"/>
  <c r="AE137" i="9"/>
  <c r="AF137" i="9"/>
  <c r="AG137" i="9"/>
  <c r="AH137" i="9"/>
  <c r="AI137" i="9"/>
  <c r="AJ137" i="9"/>
  <c r="AK137" i="9"/>
  <c r="AB138" i="9"/>
  <c r="AC138" i="9"/>
  <c r="AD138" i="9"/>
  <c r="AE138" i="9"/>
  <c r="AF138" i="9"/>
  <c r="AG138" i="9"/>
  <c r="AH138" i="9"/>
  <c r="AI138" i="9"/>
  <c r="AJ138" i="9"/>
  <c r="AK138" i="9"/>
  <c r="AB139" i="9"/>
  <c r="AC139" i="9"/>
  <c r="AD139" i="9"/>
  <c r="AE139" i="9"/>
  <c r="AF139" i="9"/>
  <c r="AG139" i="9"/>
  <c r="AH139" i="9"/>
  <c r="AI139" i="9"/>
  <c r="AJ139" i="9"/>
  <c r="AK139" i="9"/>
  <c r="AB140" i="9"/>
  <c r="AC140" i="9"/>
  <c r="AD140" i="9"/>
  <c r="AE140" i="9"/>
  <c r="AF140" i="9"/>
  <c r="AG140" i="9"/>
  <c r="AH140" i="9"/>
  <c r="AI140" i="9"/>
  <c r="AJ140" i="9"/>
  <c r="AK140" i="9"/>
  <c r="AB141" i="9"/>
  <c r="AC141" i="9"/>
  <c r="AD141" i="9"/>
  <c r="AE141" i="9"/>
  <c r="AF141" i="9"/>
  <c r="AG141" i="9"/>
  <c r="AH141" i="9"/>
  <c r="AI141" i="9"/>
  <c r="AJ141" i="9"/>
  <c r="AK141" i="9"/>
  <c r="AB142" i="9"/>
  <c r="AC142" i="9"/>
  <c r="AD142" i="9"/>
  <c r="AE142" i="9"/>
  <c r="AF142" i="9"/>
  <c r="AG142" i="9"/>
  <c r="AH142" i="9"/>
  <c r="AI142" i="9"/>
  <c r="AJ142" i="9"/>
  <c r="AK142" i="9"/>
  <c r="AB143" i="9"/>
  <c r="AC143" i="9"/>
  <c r="AD143" i="9"/>
  <c r="AE143" i="9"/>
  <c r="AF143" i="9"/>
  <c r="AG143" i="9"/>
  <c r="AH143" i="9"/>
  <c r="AI143" i="9"/>
  <c r="AJ143" i="9"/>
  <c r="AK143" i="9"/>
  <c r="AB144" i="9"/>
  <c r="AC144" i="9"/>
  <c r="AD144" i="9"/>
  <c r="AE144" i="9"/>
  <c r="AF144" i="9"/>
  <c r="AG144" i="9"/>
  <c r="AH144" i="9"/>
  <c r="AI144" i="9"/>
  <c r="AJ144" i="9"/>
  <c r="AK144" i="9"/>
  <c r="AB145" i="9"/>
  <c r="AC145" i="9"/>
  <c r="AD145" i="9"/>
  <c r="AE145" i="9"/>
  <c r="AF145" i="9"/>
  <c r="AG145" i="9"/>
  <c r="AH145" i="9"/>
  <c r="AI145" i="9"/>
  <c r="AJ145" i="9"/>
  <c r="AK145" i="9"/>
  <c r="AB146" i="9"/>
  <c r="AC146" i="9"/>
  <c r="AD146" i="9"/>
  <c r="AE146" i="9"/>
  <c r="AF146" i="9"/>
  <c r="AG146" i="9"/>
  <c r="AH146" i="9"/>
  <c r="AI146" i="9"/>
  <c r="AJ146" i="9"/>
  <c r="AK146" i="9"/>
  <c r="AB147" i="9"/>
  <c r="AC147" i="9"/>
  <c r="AD147" i="9"/>
  <c r="AE147" i="9"/>
  <c r="AF147" i="9"/>
  <c r="AG147" i="9"/>
  <c r="AH147" i="9"/>
  <c r="AI147" i="9"/>
  <c r="AJ147" i="9"/>
  <c r="AK147" i="9"/>
  <c r="AB148" i="9"/>
  <c r="AC148" i="9"/>
  <c r="AD148" i="9"/>
  <c r="AE148" i="9"/>
  <c r="AF148" i="9"/>
  <c r="AG148" i="9"/>
  <c r="AH148" i="9"/>
  <c r="AI148" i="9"/>
  <c r="AJ148" i="9"/>
  <c r="AK148" i="9"/>
  <c r="AB149" i="9"/>
  <c r="AC149" i="9"/>
  <c r="AD149" i="9"/>
  <c r="AE149" i="9"/>
  <c r="AF149" i="9"/>
  <c r="AG149" i="9"/>
  <c r="AH149" i="9"/>
  <c r="AI149" i="9"/>
  <c r="AJ149" i="9"/>
  <c r="AK149" i="9"/>
  <c r="AB150" i="9"/>
  <c r="AC150" i="9"/>
  <c r="AD150" i="9"/>
  <c r="AE150" i="9"/>
  <c r="AF150" i="9"/>
  <c r="AG150" i="9"/>
  <c r="AH150" i="9"/>
  <c r="AI150" i="9"/>
  <c r="AJ150" i="9"/>
  <c r="AK150" i="9"/>
  <c r="AC4" i="9"/>
  <c r="AC153" i="9" s="1"/>
  <c r="AD4" i="9"/>
  <c r="AE4" i="9"/>
  <c r="AF4" i="9"/>
  <c r="AG4" i="9"/>
  <c r="AG153" i="9" s="1"/>
  <c r="AH4" i="9"/>
  <c r="AI4" i="9"/>
  <c r="AJ4" i="9"/>
  <c r="AK4" i="9"/>
  <c r="AK153" i="9" s="1"/>
  <c r="AB4" i="9"/>
  <c r="AB153" i="9" s="1"/>
  <c r="AB152" i="9" l="1"/>
  <c r="AB155" i="9" s="1"/>
  <c r="AE153" i="9"/>
  <c r="AH153" i="9"/>
  <c r="AD153" i="9"/>
  <c r="AI152" i="9"/>
  <c r="AE152" i="9"/>
  <c r="AE156" i="9" s="1"/>
  <c r="Q37" i="13" s="1"/>
  <c r="AH152" i="9"/>
  <c r="AH156" i="9" s="1"/>
  <c r="T37" i="13" s="1"/>
  <c r="AD152" i="9"/>
  <c r="AD156" i="9" s="1"/>
  <c r="P37" i="13" s="1"/>
  <c r="AJ153" i="9"/>
  <c r="AF153" i="9"/>
  <c r="AK152" i="9"/>
  <c r="AK155" i="9" s="1"/>
  <c r="W36" i="13" s="1"/>
  <c r="AG152" i="9"/>
  <c r="AG156" i="9" s="1"/>
  <c r="S37" i="13" s="1"/>
  <c r="AC152" i="9"/>
  <c r="AC156" i="9" s="1"/>
  <c r="O37" i="13" s="1"/>
  <c r="AI153" i="9"/>
  <c r="AI156" i="9" s="1"/>
  <c r="U37" i="13" s="1"/>
  <c r="AJ152" i="9"/>
  <c r="AJ155" i="9" s="1"/>
  <c r="V36" i="13" s="1"/>
  <c r="AF152" i="9"/>
  <c r="N36" i="13"/>
  <c r="AH155" i="9"/>
  <c r="T36" i="13" s="1"/>
  <c r="AD155" i="9"/>
  <c r="P36" i="13" s="1"/>
  <c r="AG155" i="9"/>
  <c r="S36" i="13" s="1"/>
  <c r="L5" i="9"/>
  <c r="L6" i="9"/>
  <c r="X6" i="9" s="1"/>
  <c r="L7" i="9"/>
  <c r="L8" i="9"/>
  <c r="S8" i="9" s="1"/>
  <c r="L9" i="9"/>
  <c r="L10" i="9"/>
  <c r="U10" i="9" s="1"/>
  <c r="L11" i="9"/>
  <c r="L12" i="9"/>
  <c r="P12" i="9" s="1"/>
  <c r="L13" i="9"/>
  <c r="L14" i="9"/>
  <c r="X14" i="9" s="1"/>
  <c r="L15" i="9"/>
  <c r="L16" i="9"/>
  <c r="Q16" i="9" s="1"/>
  <c r="L17" i="9"/>
  <c r="L18" i="9"/>
  <c r="L19" i="9"/>
  <c r="V19" i="9" s="1"/>
  <c r="L20" i="9"/>
  <c r="L21" i="9"/>
  <c r="W21" i="9" s="1"/>
  <c r="L22" i="9"/>
  <c r="L23" i="9"/>
  <c r="L24" i="9"/>
  <c r="L25" i="9"/>
  <c r="U25" i="9" s="1"/>
  <c r="L26" i="9"/>
  <c r="P26" i="9" s="1"/>
  <c r="L27" i="9"/>
  <c r="L28" i="9"/>
  <c r="L29" i="9"/>
  <c r="W29" i="9" s="1"/>
  <c r="L30" i="9"/>
  <c r="U30" i="9" s="1"/>
  <c r="L31" i="9"/>
  <c r="L32" i="9"/>
  <c r="L33" i="9"/>
  <c r="O33" i="9" s="1"/>
  <c r="L34" i="9"/>
  <c r="T34" i="9" s="1"/>
  <c r="L35" i="9"/>
  <c r="L36" i="9"/>
  <c r="O36" i="9" s="1"/>
  <c r="L37" i="9"/>
  <c r="V37" i="9" s="1"/>
  <c r="L38" i="9"/>
  <c r="R38" i="9" s="1"/>
  <c r="L39" i="9"/>
  <c r="R39" i="9" s="1"/>
  <c r="L40" i="9"/>
  <c r="L41" i="9"/>
  <c r="S41" i="9" s="1"/>
  <c r="L42" i="9"/>
  <c r="L43" i="9"/>
  <c r="T43" i="9" s="1"/>
  <c r="L44" i="9"/>
  <c r="L45" i="9"/>
  <c r="O45" i="9" s="1"/>
  <c r="L46" i="9"/>
  <c r="U46" i="9" s="1"/>
  <c r="L47" i="9"/>
  <c r="P47" i="9" s="1"/>
  <c r="L48" i="9"/>
  <c r="L49" i="9"/>
  <c r="R49" i="9" s="1"/>
  <c r="L50" i="9"/>
  <c r="P50" i="9" s="1"/>
  <c r="L51" i="9"/>
  <c r="L52" i="9"/>
  <c r="L53" i="9"/>
  <c r="T53" i="9" s="1"/>
  <c r="L54" i="9"/>
  <c r="L55" i="9"/>
  <c r="L56" i="9"/>
  <c r="L57" i="9"/>
  <c r="O57" i="9" s="1"/>
  <c r="L58" i="9"/>
  <c r="X58" i="9" s="1"/>
  <c r="L59" i="9"/>
  <c r="L60" i="9"/>
  <c r="L61" i="9"/>
  <c r="W61" i="9" s="1"/>
  <c r="L62" i="9"/>
  <c r="R62" i="9" s="1"/>
  <c r="L63" i="9"/>
  <c r="S63" i="9" s="1"/>
  <c r="L64" i="9"/>
  <c r="Q64" i="9" s="1"/>
  <c r="L65" i="9"/>
  <c r="R65" i="9" s="1"/>
  <c r="L66" i="9"/>
  <c r="P66" i="9" s="1"/>
  <c r="L67" i="9"/>
  <c r="L68" i="9"/>
  <c r="L69" i="9"/>
  <c r="P69" i="9" s="1"/>
  <c r="L70" i="9"/>
  <c r="V70" i="9" s="1"/>
  <c r="L71" i="9"/>
  <c r="L72" i="9"/>
  <c r="L73" i="9"/>
  <c r="W73" i="9" s="1"/>
  <c r="L74" i="9"/>
  <c r="R74" i="9" s="1"/>
  <c r="L75" i="9"/>
  <c r="L76" i="9"/>
  <c r="L77" i="9"/>
  <c r="R77" i="9" s="1"/>
  <c r="L78" i="9"/>
  <c r="P78" i="9" s="1"/>
  <c r="L79" i="9"/>
  <c r="W79" i="9" s="1"/>
  <c r="L80" i="9"/>
  <c r="T80" i="9" s="1"/>
  <c r="L81" i="9"/>
  <c r="R81" i="9" s="1"/>
  <c r="L82" i="9"/>
  <c r="T82" i="9" s="1"/>
  <c r="L83" i="9"/>
  <c r="V83" i="9" s="1"/>
  <c r="L84" i="9"/>
  <c r="R84" i="9" s="1"/>
  <c r="L85" i="9"/>
  <c r="P85" i="9" s="1"/>
  <c r="L86" i="9"/>
  <c r="V86" i="9" s="1"/>
  <c r="L87" i="9"/>
  <c r="T87" i="9" s="1"/>
  <c r="L88" i="9"/>
  <c r="L89" i="9"/>
  <c r="R89" i="9" s="1"/>
  <c r="L90" i="9"/>
  <c r="X90" i="9" s="1"/>
  <c r="L91" i="9"/>
  <c r="Q91" i="9" s="1"/>
  <c r="L92" i="9"/>
  <c r="L93" i="9"/>
  <c r="U93" i="9" s="1"/>
  <c r="L94" i="9"/>
  <c r="O94" i="9" s="1"/>
  <c r="L95" i="9"/>
  <c r="L96" i="9"/>
  <c r="T96" i="9" s="1"/>
  <c r="L97" i="9"/>
  <c r="X97" i="9" s="1"/>
  <c r="L98" i="9"/>
  <c r="R98" i="9" s="1"/>
  <c r="L99" i="9"/>
  <c r="V99" i="9" s="1"/>
  <c r="L100" i="9"/>
  <c r="R100" i="9" s="1"/>
  <c r="L101" i="9"/>
  <c r="R101" i="9" s="1"/>
  <c r="L102" i="9"/>
  <c r="S102" i="9" s="1"/>
  <c r="L103" i="9"/>
  <c r="T103" i="9" s="1"/>
  <c r="L104" i="9"/>
  <c r="L105" i="9"/>
  <c r="U105" i="9" s="1"/>
  <c r="L106" i="9"/>
  <c r="V106" i="9" s="1"/>
  <c r="L107" i="9"/>
  <c r="Q107" i="9" s="1"/>
  <c r="L108" i="9"/>
  <c r="L109" i="9"/>
  <c r="Q109" i="9" s="1"/>
  <c r="L110" i="9"/>
  <c r="W110" i="9" s="1"/>
  <c r="L111" i="9"/>
  <c r="L112" i="9"/>
  <c r="T112" i="9" s="1"/>
  <c r="L113" i="9"/>
  <c r="T113" i="9" s="1"/>
  <c r="L114" i="9"/>
  <c r="P114" i="9" s="1"/>
  <c r="L115" i="9"/>
  <c r="V115" i="9" s="1"/>
  <c r="L116" i="9"/>
  <c r="R116" i="9" s="1"/>
  <c r="L117" i="9"/>
  <c r="V117" i="9" s="1"/>
  <c r="L118" i="9"/>
  <c r="P118" i="9" s="1"/>
  <c r="L119" i="9"/>
  <c r="T119" i="9" s="1"/>
  <c r="L120" i="9"/>
  <c r="L121" i="9"/>
  <c r="P121" i="9" s="1"/>
  <c r="L122" i="9"/>
  <c r="S122" i="9" s="1"/>
  <c r="L123" i="9"/>
  <c r="Q123" i="9" s="1"/>
  <c r="L124" i="9"/>
  <c r="L125" i="9"/>
  <c r="R125" i="9" s="1"/>
  <c r="L126" i="9"/>
  <c r="Q126" i="9" s="1"/>
  <c r="L127" i="9"/>
  <c r="L128" i="9"/>
  <c r="T128" i="9" s="1"/>
  <c r="L129" i="9"/>
  <c r="U129" i="9" s="1"/>
  <c r="L130" i="9"/>
  <c r="Q130" i="9" s="1"/>
  <c r="L131" i="9"/>
  <c r="V131" i="9" s="1"/>
  <c r="L132" i="9"/>
  <c r="R132" i="9" s="1"/>
  <c r="L133" i="9"/>
  <c r="Q133" i="9" s="1"/>
  <c r="L134" i="9"/>
  <c r="Q134" i="9" s="1"/>
  <c r="L135" i="9"/>
  <c r="T135" i="9" s="1"/>
  <c r="L136" i="9"/>
  <c r="L137" i="9"/>
  <c r="T137" i="9" s="1"/>
  <c r="L138" i="9"/>
  <c r="Q138" i="9" s="1"/>
  <c r="L139" i="9"/>
  <c r="Q139" i="9" s="1"/>
  <c r="L140" i="9"/>
  <c r="L141" i="9"/>
  <c r="P141" i="9" s="1"/>
  <c r="L142" i="9"/>
  <c r="Q142" i="9" s="1"/>
  <c r="L143" i="9"/>
  <c r="L144" i="9"/>
  <c r="T144" i="9" s="1"/>
  <c r="L145" i="9"/>
  <c r="R145" i="9" s="1"/>
  <c r="L146" i="9"/>
  <c r="Q146" i="9" s="1"/>
  <c r="L147" i="9"/>
  <c r="V147" i="9" s="1"/>
  <c r="L148" i="9"/>
  <c r="R148" i="9" s="1"/>
  <c r="L149" i="9"/>
  <c r="U149" i="9" s="1"/>
  <c r="L150" i="9"/>
  <c r="Q150" i="9" s="1"/>
  <c r="L4" i="9"/>
  <c r="S4" i="9" s="1"/>
  <c r="AB156" i="9" l="1"/>
  <c r="N37" i="13" s="1"/>
  <c r="AK156" i="9"/>
  <c r="W37" i="13" s="1"/>
  <c r="AF155" i="9"/>
  <c r="R36" i="13" s="1"/>
  <c r="AB4" i="13" s="1"/>
  <c r="AE155" i="9"/>
  <c r="Q36" i="13" s="1"/>
  <c r="AJ156" i="9"/>
  <c r="V37" i="13" s="1"/>
  <c r="AI155" i="9"/>
  <c r="U36" i="13" s="1"/>
  <c r="S138" i="9"/>
  <c r="P94" i="9"/>
  <c r="Q38" i="9"/>
  <c r="AC155" i="9"/>
  <c r="O36" i="13" s="1"/>
  <c r="AF156" i="9"/>
  <c r="R37" i="13" s="1"/>
  <c r="AB6" i="13" s="1"/>
  <c r="T122" i="9"/>
  <c r="P134" i="9"/>
  <c r="T74" i="9"/>
  <c r="S30" i="9"/>
  <c r="U62" i="9"/>
  <c r="O114" i="9"/>
  <c r="X149" i="9"/>
  <c r="U145" i="9"/>
  <c r="T105" i="9"/>
  <c r="V85" i="9"/>
  <c r="Q21" i="9"/>
  <c r="X146" i="9"/>
  <c r="T142" i="9"/>
  <c r="O138" i="9"/>
  <c r="V133" i="9"/>
  <c r="R129" i="9"/>
  <c r="X110" i="9"/>
  <c r="T102" i="9"/>
  <c r="U85" i="9"/>
  <c r="X49" i="9"/>
  <c r="U34" i="9"/>
  <c r="T129" i="9"/>
  <c r="X150" i="9"/>
  <c r="W146" i="9"/>
  <c r="P142" i="9"/>
  <c r="P137" i="9"/>
  <c r="V130" i="9"/>
  <c r="S126" i="9"/>
  <c r="R118" i="9"/>
  <c r="V109" i="9"/>
  <c r="Q101" i="9"/>
  <c r="O90" i="9"/>
  <c r="T81" i="9"/>
  <c r="T69" i="9"/>
  <c r="S57" i="9"/>
  <c r="O150" i="9"/>
  <c r="X145" i="9"/>
  <c r="R141" i="9"/>
  <c r="W134" i="9"/>
  <c r="T130" i="9"/>
  <c r="R126" i="9"/>
  <c r="W106" i="9"/>
  <c r="S98" i="9"/>
  <c r="X89" i="9"/>
  <c r="W41" i="9"/>
  <c r="S26" i="9"/>
  <c r="T150" i="9"/>
  <c r="R149" i="9"/>
  <c r="S146" i="9"/>
  <c r="P145" i="9"/>
  <c r="O142" i="9"/>
  <c r="X138" i="9"/>
  <c r="X137" i="9"/>
  <c r="V134" i="9"/>
  <c r="U133" i="9"/>
  <c r="P130" i="9"/>
  <c r="X126" i="9"/>
  <c r="U125" i="9"/>
  <c r="R121" i="9"/>
  <c r="P117" i="9"/>
  <c r="W86" i="9"/>
  <c r="V82" i="9"/>
  <c r="Q78" i="9"/>
  <c r="X70" i="9"/>
  <c r="O61" i="9"/>
  <c r="W53" i="9"/>
  <c r="V46" i="9"/>
  <c r="S150" i="9"/>
  <c r="Q149" i="9"/>
  <c r="R146" i="9"/>
  <c r="V142" i="9"/>
  <c r="U141" i="9"/>
  <c r="T138" i="9"/>
  <c r="R137" i="9"/>
  <c r="R134" i="9"/>
  <c r="P133" i="9"/>
  <c r="O130" i="9"/>
  <c r="W126" i="9"/>
  <c r="X109" i="9"/>
  <c r="P97" i="9"/>
  <c r="X65" i="9"/>
  <c r="L151" i="9"/>
  <c r="O67" i="9"/>
  <c r="V67" i="9"/>
  <c r="Q122" i="9"/>
  <c r="P122" i="9"/>
  <c r="V122" i="9"/>
  <c r="R122" i="9"/>
  <c r="W122" i="9"/>
  <c r="Q118" i="9"/>
  <c r="S118" i="9"/>
  <c r="X118" i="9"/>
  <c r="O118" i="9"/>
  <c r="T118" i="9"/>
  <c r="Q114" i="9"/>
  <c r="R114" i="9"/>
  <c r="W114" i="9"/>
  <c r="S114" i="9"/>
  <c r="X114" i="9"/>
  <c r="Q110" i="9"/>
  <c r="O110" i="9"/>
  <c r="T110" i="9"/>
  <c r="P110" i="9"/>
  <c r="V110" i="9"/>
  <c r="Q106" i="9"/>
  <c r="S106" i="9"/>
  <c r="X106" i="9"/>
  <c r="O106" i="9"/>
  <c r="T106" i="9"/>
  <c r="Q102" i="9"/>
  <c r="P102" i="9"/>
  <c r="V102" i="9"/>
  <c r="R102" i="9"/>
  <c r="W102" i="9"/>
  <c r="Q98" i="9"/>
  <c r="O98" i="9"/>
  <c r="T98" i="9"/>
  <c r="P98" i="9"/>
  <c r="V98" i="9"/>
  <c r="Q94" i="9"/>
  <c r="R94" i="9"/>
  <c r="W94" i="9"/>
  <c r="S94" i="9"/>
  <c r="X94" i="9"/>
  <c r="Q90" i="9"/>
  <c r="P90" i="9"/>
  <c r="V90" i="9"/>
  <c r="R90" i="9"/>
  <c r="W90" i="9"/>
  <c r="Q86" i="9"/>
  <c r="S86" i="9"/>
  <c r="X86" i="9"/>
  <c r="O86" i="9"/>
  <c r="T86" i="9"/>
  <c r="Q82" i="9"/>
  <c r="R82" i="9"/>
  <c r="W82" i="9"/>
  <c r="S82" i="9"/>
  <c r="X82" i="9"/>
  <c r="R78" i="9"/>
  <c r="U78" i="9"/>
  <c r="U74" i="9"/>
  <c r="P74" i="9"/>
  <c r="X74" i="9"/>
  <c r="R70" i="9"/>
  <c r="U70" i="9"/>
  <c r="R66" i="9"/>
  <c r="T66" i="9"/>
  <c r="P62" i="9"/>
  <c r="V62" i="9"/>
  <c r="Q62" i="9"/>
  <c r="X62" i="9"/>
  <c r="T58" i="9"/>
  <c r="U58" i="9"/>
  <c r="P54" i="9"/>
  <c r="V54" i="9"/>
  <c r="Q54" i="9"/>
  <c r="X54" i="9"/>
  <c r="R50" i="9"/>
  <c r="T50" i="9"/>
  <c r="Q46" i="9"/>
  <c r="X46" i="9"/>
  <c r="R46" i="9"/>
  <c r="U42" i="9"/>
  <c r="P42" i="9"/>
  <c r="X42" i="9"/>
  <c r="U38" i="9"/>
  <c r="P38" i="9"/>
  <c r="V38" i="9"/>
  <c r="O34" i="9"/>
  <c r="X34" i="9"/>
  <c r="P34" i="9"/>
  <c r="X30" i="9"/>
  <c r="Q30" i="9"/>
  <c r="U26" i="9"/>
  <c r="O26" i="9"/>
  <c r="X26" i="9"/>
  <c r="P22" i="9"/>
  <c r="S22" i="9"/>
  <c r="T18" i="9"/>
  <c r="X18" i="9"/>
  <c r="U14" i="9"/>
  <c r="W14" i="9"/>
  <c r="S10" i="9"/>
  <c r="T10" i="9"/>
  <c r="S6" i="9"/>
  <c r="W6" i="9"/>
  <c r="W150" i="9"/>
  <c r="R150" i="9"/>
  <c r="V149" i="9"/>
  <c r="P149" i="9"/>
  <c r="V146" i="9"/>
  <c r="P146" i="9"/>
  <c r="T145" i="9"/>
  <c r="X142" i="9"/>
  <c r="S142" i="9"/>
  <c r="X141" i="9"/>
  <c r="Q141" i="9"/>
  <c r="W138" i="9"/>
  <c r="R138" i="9"/>
  <c r="U137" i="9"/>
  <c r="T134" i="9"/>
  <c r="O134" i="9"/>
  <c r="R133" i="9"/>
  <c r="X130" i="9"/>
  <c r="S130" i="9"/>
  <c r="X129" i="9"/>
  <c r="P129" i="9"/>
  <c r="V126" i="9"/>
  <c r="P126" i="9"/>
  <c r="O122" i="9"/>
  <c r="W118" i="9"/>
  <c r="V114" i="9"/>
  <c r="S110" i="9"/>
  <c r="R106" i="9"/>
  <c r="O102" i="9"/>
  <c r="X98" i="9"/>
  <c r="V94" i="9"/>
  <c r="T90" i="9"/>
  <c r="R86" i="9"/>
  <c r="P82" i="9"/>
  <c r="X78" i="9"/>
  <c r="Q70" i="9"/>
  <c r="X66" i="9"/>
  <c r="R58" i="9"/>
  <c r="U54" i="9"/>
  <c r="X50" i="9"/>
  <c r="P46" i="9"/>
  <c r="T42" i="9"/>
  <c r="X39" i="9"/>
  <c r="U37" i="9"/>
  <c r="W33" i="9"/>
  <c r="V29" i="9"/>
  <c r="W22" i="9"/>
  <c r="S18" i="9"/>
  <c r="Q14" i="9"/>
  <c r="O10" i="9"/>
  <c r="Q6" i="9"/>
  <c r="P125" i="9"/>
  <c r="V125" i="9"/>
  <c r="Q125" i="9"/>
  <c r="X125" i="9"/>
  <c r="T121" i="9"/>
  <c r="U121" i="9"/>
  <c r="Q117" i="9"/>
  <c r="X117" i="9"/>
  <c r="R117" i="9"/>
  <c r="U113" i="9"/>
  <c r="P113" i="9"/>
  <c r="X113" i="9"/>
  <c r="R109" i="9"/>
  <c r="U109" i="9"/>
  <c r="P105" i="9"/>
  <c r="X105" i="9"/>
  <c r="R105" i="9"/>
  <c r="U101" i="9"/>
  <c r="P101" i="9"/>
  <c r="V101" i="9"/>
  <c r="R97" i="9"/>
  <c r="T97" i="9"/>
  <c r="P93" i="9"/>
  <c r="V93" i="9"/>
  <c r="Q93" i="9"/>
  <c r="X93" i="9"/>
  <c r="T89" i="9"/>
  <c r="U89" i="9"/>
  <c r="Q85" i="9"/>
  <c r="X85" i="9"/>
  <c r="R85" i="9"/>
  <c r="U81" i="9"/>
  <c r="P81" i="9"/>
  <c r="X81" i="9"/>
  <c r="T77" i="9"/>
  <c r="V77" i="9"/>
  <c r="O73" i="9"/>
  <c r="X73" i="9"/>
  <c r="R73" i="9"/>
  <c r="V69" i="9"/>
  <c r="O69" i="9"/>
  <c r="W69" i="9"/>
  <c r="S65" i="9"/>
  <c r="T65" i="9"/>
  <c r="P61" i="9"/>
  <c r="R61" i="9"/>
  <c r="T57" i="9"/>
  <c r="W57" i="9"/>
  <c r="P53" i="9"/>
  <c r="R53" i="9"/>
  <c r="T49" i="9"/>
  <c r="W49" i="9"/>
  <c r="R45" i="9"/>
  <c r="T45" i="9"/>
  <c r="O41" i="9"/>
  <c r="X41" i="9"/>
  <c r="R41" i="9"/>
  <c r="O17" i="9"/>
  <c r="U17" i="9"/>
  <c r="R13" i="9"/>
  <c r="U13" i="9"/>
  <c r="O9" i="9"/>
  <c r="R9" i="9"/>
  <c r="U5" i="9"/>
  <c r="V5" i="9"/>
  <c r="V150" i="9"/>
  <c r="P150" i="9"/>
  <c r="T146" i="9"/>
  <c r="O146" i="9"/>
  <c r="W142" i="9"/>
  <c r="R142" i="9"/>
  <c r="V141" i="9"/>
  <c r="V138" i="9"/>
  <c r="P138" i="9"/>
  <c r="X134" i="9"/>
  <c r="S134" i="9"/>
  <c r="X133" i="9"/>
  <c r="W130" i="9"/>
  <c r="R130" i="9"/>
  <c r="T126" i="9"/>
  <c r="O126" i="9"/>
  <c r="X122" i="9"/>
  <c r="X121" i="9"/>
  <c r="V118" i="9"/>
  <c r="U117" i="9"/>
  <c r="T114" i="9"/>
  <c r="R113" i="9"/>
  <c r="R110" i="9"/>
  <c r="P109" i="9"/>
  <c r="P106" i="9"/>
  <c r="X102" i="9"/>
  <c r="X101" i="9"/>
  <c r="W98" i="9"/>
  <c r="U97" i="9"/>
  <c r="T94" i="9"/>
  <c r="R93" i="9"/>
  <c r="S90" i="9"/>
  <c r="P89" i="9"/>
  <c r="P86" i="9"/>
  <c r="O82" i="9"/>
  <c r="V78" i="9"/>
  <c r="O77" i="9"/>
  <c r="S73" i="9"/>
  <c r="P70" i="9"/>
  <c r="U66" i="9"/>
  <c r="V61" i="9"/>
  <c r="P58" i="9"/>
  <c r="R54" i="9"/>
  <c r="U50" i="9"/>
  <c r="O49" i="9"/>
  <c r="V45" i="9"/>
  <c r="R42" i="9"/>
  <c r="X38" i="9"/>
  <c r="R37" i="9"/>
  <c r="S33" i="9"/>
  <c r="Q29" i="9"/>
  <c r="U22" i="9"/>
  <c r="P18" i="9"/>
  <c r="P14" i="9"/>
  <c r="W9" i="9"/>
  <c r="P6" i="9"/>
  <c r="Q148" i="9"/>
  <c r="U148" i="9"/>
  <c r="T148" i="9"/>
  <c r="V148" i="9"/>
  <c r="S148" i="9"/>
  <c r="X148" i="9"/>
  <c r="O148" i="9"/>
  <c r="P148" i="9"/>
  <c r="Q144" i="9"/>
  <c r="U144" i="9"/>
  <c r="S144" i="9"/>
  <c r="P144" i="9"/>
  <c r="V144" i="9"/>
  <c r="R144" i="9"/>
  <c r="W144" i="9"/>
  <c r="X144" i="9"/>
  <c r="Q140" i="9"/>
  <c r="U140" i="9"/>
  <c r="T140" i="9"/>
  <c r="P140" i="9"/>
  <c r="S140" i="9"/>
  <c r="X140" i="9"/>
  <c r="O140" i="9"/>
  <c r="V140" i="9"/>
  <c r="Q136" i="9"/>
  <c r="U136" i="9"/>
  <c r="R136" i="9"/>
  <c r="X136" i="9"/>
  <c r="P136" i="9"/>
  <c r="V136" i="9"/>
  <c r="W136" i="9"/>
  <c r="S136" i="9"/>
  <c r="Q132" i="9"/>
  <c r="U132" i="9"/>
  <c r="T132" i="9"/>
  <c r="P132" i="9"/>
  <c r="S132" i="9"/>
  <c r="X132" i="9"/>
  <c r="O132" i="9"/>
  <c r="V132" i="9"/>
  <c r="Q128" i="9"/>
  <c r="U128" i="9"/>
  <c r="S128" i="9"/>
  <c r="P128" i="9"/>
  <c r="V128" i="9"/>
  <c r="R128" i="9"/>
  <c r="W128" i="9"/>
  <c r="X128" i="9"/>
  <c r="Q124" i="9"/>
  <c r="U124" i="9"/>
  <c r="T124" i="9"/>
  <c r="V124" i="9"/>
  <c r="S124" i="9"/>
  <c r="X124" i="9"/>
  <c r="O124" i="9"/>
  <c r="P124" i="9"/>
  <c r="Q120" i="9"/>
  <c r="U120" i="9"/>
  <c r="R120" i="9"/>
  <c r="X120" i="9"/>
  <c r="P120" i="9"/>
  <c r="V120" i="9"/>
  <c r="W120" i="9"/>
  <c r="S120" i="9"/>
  <c r="Q116" i="9"/>
  <c r="U116" i="9"/>
  <c r="O116" i="9"/>
  <c r="P116" i="9"/>
  <c r="S116" i="9"/>
  <c r="X116" i="9"/>
  <c r="T116" i="9"/>
  <c r="V116" i="9"/>
  <c r="Q112" i="9"/>
  <c r="U112" i="9"/>
  <c r="W112" i="9"/>
  <c r="X112" i="9"/>
  <c r="P112" i="9"/>
  <c r="V112" i="9"/>
  <c r="R112" i="9"/>
  <c r="S112" i="9"/>
  <c r="Q108" i="9"/>
  <c r="U108" i="9"/>
  <c r="O108" i="9"/>
  <c r="V108" i="9"/>
  <c r="S108" i="9"/>
  <c r="X108" i="9"/>
  <c r="T108" i="9"/>
  <c r="P108" i="9"/>
  <c r="Q104" i="9"/>
  <c r="U104" i="9"/>
  <c r="R104" i="9"/>
  <c r="X104" i="9"/>
  <c r="P104" i="9"/>
  <c r="V104" i="9"/>
  <c r="W104" i="9"/>
  <c r="S104" i="9"/>
  <c r="Q100" i="9"/>
  <c r="U100" i="9"/>
  <c r="O100" i="9"/>
  <c r="V100" i="9"/>
  <c r="S100" i="9"/>
  <c r="X100" i="9"/>
  <c r="T100" i="9"/>
  <c r="P100" i="9"/>
  <c r="Q96" i="9"/>
  <c r="U96" i="9"/>
  <c r="R96" i="9"/>
  <c r="X96" i="9"/>
  <c r="P96" i="9"/>
  <c r="V96" i="9"/>
  <c r="W96" i="9"/>
  <c r="S96" i="9"/>
  <c r="Q92" i="9"/>
  <c r="U92" i="9"/>
  <c r="O92" i="9"/>
  <c r="P92" i="9"/>
  <c r="S92" i="9"/>
  <c r="X92" i="9"/>
  <c r="T92" i="9"/>
  <c r="V92" i="9"/>
  <c r="Q88" i="9"/>
  <c r="U88" i="9"/>
  <c r="S88" i="9"/>
  <c r="P88" i="9"/>
  <c r="V88" i="9"/>
  <c r="R88" i="9"/>
  <c r="W88" i="9"/>
  <c r="X88" i="9"/>
  <c r="Q84" i="9"/>
  <c r="U84" i="9"/>
  <c r="O84" i="9"/>
  <c r="P84" i="9"/>
  <c r="S84" i="9"/>
  <c r="X84" i="9"/>
  <c r="T84" i="9"/>
  <c r="V84" i="9"/>
  <c r="O80" i="9"/>
  <c r="S80" i="9"/>
  <c r="P80" i="9"/>
  <c r="U80" i="9"/>
  <c r="V80" i="9"/>
  <c r="Q80" i="9"/>
  <c r="W80" i="9"/>
  <c r="R80" i="9"/>
  <c r="X80" i="9"/>
  <c r="O76" i="9"/>
  <c r="S76" i="9"/>
  <c r="W76" i="9"/>
  <c r="R76" i="9"/>
  <c r="X76" i="9"/>
  <c r="U76" i="9"/>
  <c r="V76" i="9"/>
  <c r="T76" i="9"/>
  <c r="P76" i="9"/>
  <c r="O72" i="9"/>
  <c r="S72" i="9"/>
  <c r="W72" i="9"/>
  <c r="P72" i="9"/>
  <c r="U72" i="9"/>
  <c r="Q72" i="9"/>
  <c r="X72" i="9"/>
  <c r="R72" i="9"/>
  <c r="T72" i="9"/>
  <c r="O68" i="9"/>
  <c r="S68" i="9"/>
  <c r="W68" i="9"/>
  <c r="R68" i="9"/>
  <c r="X68" i="9"/>
  <c r="P68" i="9"/>
  <c r="Q68" i="9"/>
  <c r="U68" i="9"/>
  <c r="V68" i="9"/>
  <c r="O64" i="9"/>
  <c r="S64" i="9"/>
  <c r="W64" i="9"/>
  <c r="P64" i="9"/>
  <c r="U64" i="9"/>
  <c r="R64" i="9"/>
  <c r="T64" i="9"/>
  <c r="V64" i="9"/>
  <c r="O60" i="9"/>
  <c r="S60" i="9"/>
  <c r="W60" i="9"/>
  <c r="R60" i="9"/>
  <c r="X60" i="9"/>
  <c r="P60" i="9"/>
  <c r="V60" i="9"/>
  <c r="Q60" i="9"/>
  <c r="T60" i="9"/>
  <c r="O56" i="9"/>
  <c r="S56" i="9"/>
  <c r="W56" i="9"/>
  <c r="P56" i="9"/>
  <c r="U56" i="9"/>
  <c r="Q56" i="9"/>
  <c r="T56" i="9"/>
  <c r="V56" i="9"/>
  <c r="X56" i="9"/>
  <c r="O52" i="9"/>
  <c r="S52" i="9"/>
  <c r="W52" i="9"/>
  <c r="R52" i="9"/>
  <c r="X52" i="9"/>
  <c r="Q52" i="9"/>
  <c r="T52" i="9"/>
  <c r="U52" i="9"/>
  <c r="O48" i="9"/>
  <c r="S48" i="9"/>
  <c r="W48" i="9"/>
  <c r="P48" i="9"/>
  <c r="U48" i="9"/>
  <c r="Q48" i="9"/>
  <c r="R48" i="9"/>
  <c r="V48" i="9"/>
  <c r="X48" i="9"/>
  <c r="O44" i="9"/>
  <c r="S44" i="9"/>
  <c r="W44" i="9"/>
  <c r="R44" i="9"/>
  <c r="X44" i="9"/>
  <c r="V44" i="9"/>
  <c r="T44" i="9"/>
  <c r="U44" i="9"/>
  <c r="P44" i="9"/>
  <c r="O40" i="9"/>
  <c r="S40" i="9"/>
  <c r="W40" i="9"/>
  <c r="P40" i="9"/>
  <c r="U40" i="9"/>
  <c r="T40" i="9"/>
  <c r="Q40" i="9"/>
  <c r="X40" i="9"/>
  <c r="R40" i="9"/>
  <c r="R36" i="9"/>
  <c r="V36" i="9"/>
  <c r="S36" i="9"/>
  <c r="X36" i="9"/>
  <c r="T36" i="9"/>
  <c r="U36" i="9"/>
  <c r="P36" i="9"/>
  <c r="Q36" i="9"/>
  <c r="R32" i="9"/>
  <c r="V32" i="9"/>
  <c r="P32" i="9"/>
  <c r="U32" i="9"/>
  <c r="Q32" i="9"/>
  <c r="X32" i="9"/>
  <c r="S32" i="9"/>
  <c r="T32" i="9"/>
  <c r="W32" i="9"/>
  <c r="R28" i="9"/>
  <c r="V28" i="9"/>
  <c r="S28" i="9"/>
  <c r="X28" i="9"/>
  <c r="O28" i="9"/>
  <c r="U28" i="9"/>
  <c r="P28" i="9"/>
  <c r="W28" i="9"/>
  <c r="Q28" i="9"/>
  <c r="R24" i="9"/>
  <c r="V24" i="9"/>
  <c r="P24" i="9"/>
  <c r="U24" i="9"/>
  <c r="S24" i="9"/>
  <c r="T24" i="9"/>
  <c r="O24" i="9"/>
  <c r="Q24" i="9"/>
  <c r="W24" i="9"/>
  <c r="R20" i="9"/>
  <c r="V20" i="9"/>
  <c r="S20" i="9"/>
  <c r="X20" i="9"/>
  <c r="P20" i="9"/>
  <c r="W20" i="9"/>
  <c r="Q20" i="9"/>
  <c r="O20" i="9"/>
  <c r="T20" i="9"/>
  <c r="U20" i="9"/>
  <c r="R16" i="9"/>
  <c r="V16" i="9"/>
  <c r="P16" i="9"/>
  <c r="U16" i="9"/>
  <c r="T16" i="9"/>
  <c r="O16" i="9"/>
  <c r="W16" i="9"/>
  <c r="S16" i="9"/>
  <c r="X16" i="9"/>
  <c r="R12" i="9"/>
  <c r="V12" i="9"/>
  <c r="S12" i="9"/>
  <c r="X12" i="9"/>
  <c r="Q12" i="9"/>
  <c r="T12" i="9"/>
  <c r="U12" i="9"/>
  <c r="W12" i="9"/>
  <c r="O12" i="9"/>
  <c r="R8" i="9"/>
  <c r="V8" i="9"/>
  <c r="P8" i="9"/>
  <c r="U8" i="9"/>
  <c r="O8" i="9"/>
  <c r="W8" i="9"/>
  <c r="Q8" i="9"/>
  <c r="X8" i="9"/>
  <c r="T8" i="9"/>
  <c r="O144" i="9"/>
  <c r="W140" i="9"/>
  <c r="O128" i="9"/>
  <c r="W124" i="9"/>
  <c r="O112" i="9"/>
  <c r="W108" i="9"/>
  <c r="O96" i="9"/>
  <c r="W92" i="9"/>
  <c r="Q76" i="9"/>
  <c r="V72" i="9"/>
  <c r="U60" i="9"/>
  <c r="R56" i="9"/>
  <c r="V52" i="9"/>
  <c r="O32" i="9"/>
  <c r="T28" i="9"/>
  <c r="X24" i="9"/>
  <c r="P4" i="9"/>
  <c r="T4" i="9"/>
  <c r="X4" i="9"/>
  <c r="R4" i="9"/>
  <c r="Q4" i="9"/>
  <c r="V4" i="9"/>
  <c r="W4" i="9"/>
  <c r="O147" i="9"/>
  <c r="S147" i="9"/>
  <c r="W147" i="9"/>
  <c r="T147" i="9"/>
  <c r="R147" i="9"/>
  <c r="X147" i="9"/>
  <c r="P147" i="9"/>
  <c r="U147" i="9"/>
  <c r="O143" i="9"/>
  <c r="S143" i="9"/>
  <c r="W143" i="9"/>
  <c r="V143" i="9"/>
  <c r="P143" i="9"/>
  <c r="U143" i="9"/>
  <c r="Q143" i="9"/>
  <c r="R143" i="9"/>
  <c r="X143" i="9"/>
  <c r="O139" i="9"/>
  <c r="S139" i="9"/>
  <c r="W139" i="9"/>
  <c r="P139" i="9"/>
  <c r="U139" i="9"/>
  <c r="R139" i="9"/>
  <c r="X139" i="9"/>
  <c r="T139" i="9"/>
  <c r="O135" i="9"/>
  <c r="S135" i="9"/>
  <c r="W135" i="9"/>
  <c r="X135" i="9"/>
  <c r="P135" i="9"/>
  <c r="U135" i="9"/>
  <c r="Q135" i="9"/>
  <c r="V135" i="9"/>
  <c r="R135" i="9"/>
  <c r="O131" i="9"/>
  <c r="S131" i="9"/>
  <c r="W131" i="9"/>
  <c r="T131" i="9"/>
  <c r="R131" i="9"/>
  <c r="X131" i="9"/>
  <c r="P131" i="9"/>
  <c r="U131" i="9"/>
  <c r="O127" i="9"/>
  <c r="S127" i="9"/>
  <c r="W127" i="9"/>
  <c r="V127" i="9"/>
  <c r="X127" i="9"/>
  <c r="P127" i="9"/>
  <c r="U127" i="9"/>
  <c r="Q127" i="9"/>
  <c r="R127" i="9"/>
  <c r="O123" i="9"/>
  <c r="S123" i="9"/>
  <c r="W123" i="9"/>
  <c r="P123" i="9"/>
  <c r="U123" i="9"/>
  <c r="R123" i="9"/>
  <c r="X123" i="9"/>
  <c r="T123" i="9"/>
  <c r="O119" i="9"/>
  <c r="S119" i="9"/>
  <c r="W119" i="9"/>
  <c r="X119" i="9"/>
  <c r="P119" i="9"/>
  <c r="U119" i="9"/>
  <c r="Q119" i="9"/>
  <c r="V119" i="9"/>
  <c r="R119" i="9"/>
  <c r="O115" i="9"/>
  <c r="S115" i="9"/>
  <c r="W115" i="9"/>
  <c r="T115" i="9"/>
  <c r="R115" i="9"/>
  <c r="X115" i="9"/>
  <c r="P115" i="9"/>
  <c r="U115" i="9"/>
  <c r="O111" i="9"/>
  <c r="S111" i="9"/>
  <c r="W111" i="9"/>
  <c r="V111" i="9"/>
  <c r="R111" i="9"/>
  <c r="X111" i="9"/>
  <c r="P111" i="9"/>
  <c r="U111" i="9"/>
  <c r="Q111" i="9"/>
  <c r="O107" i="9"/>
  <c r="S107" i="9"/>
  <c r="W107" i="9"/>
  <c r="P107" i="9"/>
  <c r="U107" i="9"/>
  <c r="R107" i="9"/>
  <c r="X107" i="9"/>
  <c r="T107" i="9"/>
  <c r="O103" i="9"/>
  <c r="S103" i="9"/>
  <c r="W103" i="9"/>
  <c r="Q103" i="9"/>
  <c r="X103" i="9"/>
  <c r="P103" i="9"/>
  <c r="U103" i="9"/>
  <c r="V103" i="9"/>
  <c r="R103" i="9"/>
  <c r="O99" i="9"/>
  <c r="S99" i="9"/>
  <c r="W99" i="9"/>
  <c r="P99" i="9"/>
  <c r="U99" i="9"/>
  <c r="R99" i="9"/>
  <c r="X99" i="9"/>
  <c r="T99" i="9"/>
  <c r="O95" i="9"/>
  <c r="S95" i="9"/>
  <c r="W95" i="9"/>
  <c r="R95" i="9"/>
  <c r="P95" i="9"/>
  <c r="U95" i="9"/>
  <c r="Q95" i="9"/>
  <c r="V95" i="9"/>
  <c r="X95" i="9"/>
  <c r="O91" i="9"/>
  <c r="S91" i="9"/>
  <c r="W91" i="9"/>
  <c r="R91" i="9"/>
  <c r="X91" i="9"/>
  <c r="T91" i="9"/>
  <c r="P91" i="9"/>
  <c r="U91" i="9"/>
  <c r="O87" i="9"/>
  <c r="S87" i="9"/>
  <c r="W87" i="9"/>
  <c r="V87" i="9"/>
  <c r="R87" i="9"/>
  <c r="P87" i="9"/>
  <c r="U87" i="9"/>
  <c r="Q87" i="9"/>
  <c r="X87" i="9"/>
  <c r="O83" i="9"/>
  <c r="S83" i="9"/>
  <c r="W83" i="9"/>
  <c r="R83" i="9"/>
  <c r="X83" i="9"/>
  <c r="T83" i="9"/>
  <c r="P83" i="9"/>
  <c r="U83" i="9"/>
  <c r="Q79" i="9"/>
  <c r="U79" i="9"/>
  <c r="O79" i="9"/>
  <c r="T79" i="9"/>
  <c r="S79" i="9"/>
  <c r="R79" i="9"/>
  <c r="X79" i="9"/>
  <c r="V79" i="9"/>
  <c r="Q75" i="9"/>
  <c r="U75" i="9"/>
  <c r="R75" i="9"/>
  <c r="W75" i="9"/>
  <c r="P75" i="9"/>
  <c r="S75" i="9"/>
  <c r="O75" i="9"/>
  <c r="V75" i="9"/>
  <c r="X75" i="9"/>
  <c r="Q71" i="9"/>
  <c r="U71" i="9"/>
  <c r="O71" i="9"/>
  <c r="T71" i="9"/>
  <c r="V71" i="9"/>
  <c r="P71" i="9"/>
  <c r="W71" i="9"/>
  <c r="S71" i="9"/>
  <c r="Q67" i="9"/>
  <c r="U67" i="9"/>
  <c r="R67" i="9"/>
  <c r="W67" i="9"/>
  <c r="P67" i="9"/>
  <c r="X67" i="9"/>
  <c r="S67" i="9"/>
  <c r="T67" i="9"/>
  <c r="Q63" i="9"/>
  <c r="U63" i="9"/>
  <c r="O63" i="9"/>
  <c r="T63" i="9"/>
  <c r="W63" i="9"/>
  <c r="R63" i="9"/>
  <c r="X63" i="9"/>
  <c r="V63" i="9"/>
  <c r="P63" i="9"/>
  <c r="Q59" i="9"/>
  <c r="U59" i="9"/>
  <c r="R59" i="9"/>
  <c r="W59" i="9"/>
  <c r="V59" i="9"/>
  <c r="S59" i="9"/>
  <c r="T59" i="9"/>
  <c r="O59" i="9"/>
  <c r="Q55" i="9"/>
  <c r="U55" i="9"/>
  <c r="O55" i="9"/>
  <c r="T55" i="9"/>
  <c r="X55" i="9"/>
  <c r="P55" i="9"/>
  <c r="W55" i="9"/>
  <c r="R55" i="9"/>
  <c r="S55" i="9"/>
  <c r="Q51" i="9"/>
  <c r="U51" i="9"/>
  <c r="R51" i="9"/>
  <c r="W51" i="9"/>
  <c r="V51" i="9"/>
  <c r="X51" i="9"/>
  <c r="T51" i="9"/>
  <c r="O51" i="9"/>
  <c r="P51" i="9"/>
  <c r="Q47" i="9"/>
  <c r="U47" i="9"/>
  <c r="O47" i="9"/>
  <c r="T47" i="9"/>
  <c r="V47" i="9"/>
  <c r="R47" i="9"/>
  <c r="X47" i="9"/>
  <c r="S47" i="9"/>
  <c r="Q43" i="9"/>
  <c r="U43" i="9"/>
  <c r="R43" i="9"/>
  <c r="W43" i="9"/>
  <c r="X43" i="9"/>
  <c r="O43" i="9"/>
  <c r="V43" i="9"/>
  <c r="P43" i="9"/>
  <c r="S43" i="9"/>
  <c r="Q39" i="9"/>
  <c r="U39" i="9"/>
  <c r="O39" i="9"/>
  <c r="T39" i="9"/>
  <c r="V39" i="9"/>
  <c r="P39" i="9"/>
  <c r="S39" i="9"/>
  <c r="W39" i="9"/>
  <c r="P35" i="9"/>
  <c r="T35" i="9"/>
  <c r="X35" i="9"/>
  <c r="R35" i="9"/>
  <c r="W35" i="9"/>
  <c r="O35" i="9"/>
  <c r="V35" i="9"/>
  <c r="Q35" i="9"/>
  <c r="S35" i="9"/>
  <c r="U35" i="9"/>
  <c r="P31" i="9"/>
  <c r="T31" i="9"/>
  <c r="X31" i="9"/>
  <c r="O31" i="9"/>
  <c r="U31" i="9"/>
  <c r="S31" i="9"/>
  <c r="V31" i="9"/>
  <c r="Q31" i="9"/>
  <c r="R31" i="9"/>
  <c r="W31" i="9"/>
  <c r="P27" i="9"/>
  <c r="T27" i="9"/>
  <c r="X27" i="9"/>
  <c r="R27" i="9"/>
  <c r="W27" i="9"/>
  <c r="Q27" i="9"/>
  <c r="S27" i="9"/>
  <c r="U27" i="9"/>
  <c r="V27" i="9"/>
  <c r="P23" i="9"/>
  <c r="T23" i="9"/>
  <c r="X23" i="9"/>
  <c r="O23" i="9"/>
  <c r="U23" i="9"/>
  <c r="V23" i="9"/>
  <c r="Q23" i="9"/>
  <c r="W23" i="9"/>
  <c r="R23" i="9"/>
  <c r="P19" i="9"/>
  <c r="T19" i="9"/>
  <c r="X19" i="9"/>
  <c r="R19" i="9"/>
  <c r="W19" i="9"/>
  <c r="S19" i="9"/>
  <c r="U19" i="9"/>
  <c r="O19" i="9"/>
  <c r="Q19" i="9"/>
  <c r="P15" i="9"/>
  <c r="T15" i="9"/>
  <c r="X15" i="9"/>
  <c r="O15" i="9"/>
  <c r="U15" i="9"/>
  <c r="Q15" i="9"/>
  <c r="W15" i="9"/>
  <c r="R15" i="9"/>
  <c r="S15" i="9"/>
  <c r="V15" i="9"/>
  <c r="P11" i="9"/>
  <c r="T11" i="9"/>
  <c r="X11" i="9"/>
  <c r="R11" i="9"/>
  <c r="W11" i="9"/>
  <c r="U11" i="9"/>
  <c r="O11" i="9"/>
  <c r="V11" i="9"/>
  <c r="Q11" i="9"/>
  <c r="S11" i="9"/>
  <c r="P7" i="9"/>
  <c r="T7" i="9"/>
  <c r="X7" i="9"/>
  <c r="O7" i="9"/>
  <c r="U7" i="9"/>
  <c r="R7" i="9"/>
  <c r="S7" i="9"/>
  <c r="Q7" i="9"/>
  <c r="V7" i="9"/>
  <c r="W7" i="9"/>
  <c r="O4" i="9"/>
  <c r="Q147" i="9"/>
  <c r="T143" i="9"/>
  <c r="R140" i="9"/>
  <c r="T136" i="9"/>
  <c r="Q131" i="9"/>
  <c r="T127" i="9"/>
  <c r="R124" i="9"/>
  <c r="T120" i="9"/>
  <c r="Q115" i="9"/>
  <c r="T111" i="9"/>
  <c r="R108" i="9"/>
  <c r="T104" i="9"/>
  <c r="Q99" i="9"/>
  <c r="T95" i="9"/>
  <c r="R92" i="9"/>
  <c r="T88" i="9"/>
  <c r="Q83" i="9"/>
  <c r="P79" i="9"/>
  <c r="T75" i="9"/>
  <c r="X71" i="9"/>
  <c r="X59" i="9"/>
  <c r="V55" i="9"/>
  <c r="P52" i="9"/>
  <c r="T48" i="9"/>
  <c r="O27" i="9"/>
  <c r="S23" i="9"/>
  <c r="U4" i="9"/>
  <c r="W148" i="9"/>
  <c r="V139" i="9"/>
  <c r="O136" i="9"/>
  <c r="W132" i="9"/>
  <c r="V123" i="9"/>
  <c r="O120" i="9"/>
  <c r="W116" i="9"/>
  <c r="V107" i="9"/>
  <c r="O104" i="9"/>
  <c r="W100" i="9"/>
  <c r="V91" i="9"/>
  <c r="O88" i="9"/>
  <c r="W84" i="9"/>
  <c r="R71" i="9"/>
  <c r="T68" i="9"/>
  <c r="X64" i="9"/>
  <c r="P59" i="9"/>
  <c r="S51" i="9"/>
  <c r="W47" i="9"/>
  <c r="Q44" i="9"/>
  <c r="V40" i="9"/>
  <c r="W36" i="9"/>
  <c r="O149" i="9"/>
  <c r="S149" i="9"/>
  <c r="W149" i="9"/>
  <c r="O145" i="9"/>
  <c r="S145" i="9"/>
  <c r="W145" i="9"/>
  <c r="O141" i="9"/>
  <c r="S141" i="9"/>
  <c r="W141" i="9"/>
  <c r="O137" i="9"/>
  <c r="S137" i="9"/>
  <c r="W137" i="9"/>
  <c r="O133" i="9"/>
  <c r="S133" i="9"/>
  <c r="W133" i="9"/>
  <c r="O129" i="9"/>
  <c r="S129" i="9"/>
  <c r="W129" i="9"/>
  <c r="O125" i="9"/>
  <c r="S125" i="9"/>
  <c r="W125" i="9"/>
  <c r="O121" i="9"/>
  <c r="S121" i="9"/>
  <c r="W121" i="9"/>
  <c r="O117" i="9"/>
  <c r="S117" i="9"/>
  <c r="W117" i="9"/>
  <c r="O113" i="9"/>
  <c r="S113" i="9"/>
  <c r="W113" i="9"/>
  <c r="O109" i="9"/>
  <c r="S109" i="9"/>
  <c r="W109" i="9"/>
  <c r="O105" i="9"/>
  <c r="S105" i="9"/>
  <c r="W105" i="9"/>
  <c r="O101" i="9"/>
  <c r="S101" i="9"/>
  <c r="W101" i="9"/>
  <c r="O97" i="9"/>
  <c r="S97" i="9"/>
  <c r="W97" i="9"/>
  <c r="O93" i="9"/>
  <c r="S93" i="9"/>
  <c r="W93" i="9"/>
  <c r="O89" i="9"/>
  <c r="S89" i="9"/>
  <c r="W89" i="9"/>
  <c r="O85" i="9"/>
  <c r="S85" i="9"/>
  <c r="W85" i="9"/>
  <c r="O81" i="9"/>
  <c r="S81" i="9"/>
  <c r="W81" i="9"/>
  <c r="Q77" i="9"/>
  <c r="U77" i="9"/>
  <c r="S77" i="9"/>
  <c r="X77" i="9"/>
  <c r="Q73" i="9"/>
  <c r="U73" i="9"/>
  <c r="P73" i="9"/>
  <c r="V73" i="9"/>
  <c r="Q69" i="9"/>
  <c r="U69" i="9"/>
  <c r="S69" i="9"/>
  <c r="X69" i="9"/>
  <c r="Q65" i="9"/>
  <c r="U65" i="9"/>
  <c r="P65" i="9"/>
  <c r="V65" i="9"/>
  <c r="Q61" i="9"/>
  <c r="U61" i="9"/>
  <c r="S61" i="9"/>
  <c r="X61" i="9"/>
  <c r="Q57" i="9"/>
  <c r="U57" i="9"/>
  <c r="P57" i="9"/>
  <c r="V57" i="9"/>
  <c r="Q53" i="9"/>
  <c r="U53" i="9"/>
  <c r="S53" i="9"/>
  <c r="X53" i="9"/>
  <c r="Q49" i="9"/>
  <c r="U49" i="9"/>
  <c r="P49" i="9"/>
  <c r="V49" i="9"/>
  <c r="Q45" i="9"/>
  <c r="U45" i="9"/>
  <c r="S45" i="9"/>
  <c r="X45" i="9"/>
  <c r="Q41" i="9"/>
  <c r="U41" i="9"/>
  <c r="P41" i="9"/>
  <c r="V41" i="9"/>
  <c r="P37" i="9"/>
  <c r="T37" i="9"/>
  <c r="X37" i="9"/>
  <c r="S37" i="9"/>
  <c r="Q37" i="9"/>
  <c r="W37" i="9"/>
  <c r="P33" i="9"/>
  <c r="T33" i="9"/>
  <c r="X33" i="9"/>
  <c r="Q33" i="9"/>
  <c r="V33" i="9"/>
  <c r="U33" i="9"/>
  <c r="P29" i="9"/>
  <c r="T29" i="9"/>
  <c r="X29" i="9"/>
  <c r="S29" i="9"/>
  <c r="R29" i="9"/>
  <c r="U29" i="9"/>
  <c r="P25" i="9"/>
  <c r="T25" i="9"/>
  <c r="X25" i="9"/>
  <c r="Q25" i="9"/>
  <c r="V25" i="9"/>
  <c r="O25" i="9"/>
  <c r="W25" i="9"/>
  <c r="R25" i="9"/>
  <c r="P21" i="9"/>
  <c r="T21" i="9"/>
  <c r="X21" i="9"/>
  <c r="S21" i="9"/>
  <c r="U21" i="9"/>
  <c r="O21" i="9"/>
  <c r="V21" i="9"/>
  <c r="P17" i="9"/>
  <c r="T17" i="9"/>
  <c r="X17" i="9"/>
  <c r="Q17" i="9"/>
  <c r="V17" i="9"/>
  <c r="R17" i="9"/>
  <c r="S17" i="9"/>
  <c r="P13" i="9"/>
  <c r="T13" i="9"/>
  <c r="X13" i="9"/>
  <c r="S13" i="9"/>
  <c r="O13" i="9"/>
  <c r="V13" i="9"/>
  <c r="Q13" i="9"/>
  <c r="W13" i="9"/>
  <c r="P9" i="9"/>
  <c r="T9" i="9"/>
  <c r="X9" i="9"/>
  <c r="Q9" i="9"/>
  <c r="V9" i="9"/>
  <c r="S9" i="9"/>
  <c r="U9" i="9"/>
  <c r="P5" i="9"/>
  <c r="T5" i="9"/>
  <c r="X5" i="9"/>
  <c r="S5" i="9"/>
  <c r="Q5" i="9"/>
  <c r="W5" i="9"/>
  <c r="R5" i="9"/>
  <c r="T149" i="9"/>
  <c r="V145" i="9"/>
  <c r="Q145" i="9"/>
  <c r="T141" i="9"/>
  <c r="V137" i="9"/>
  <c r="Q137" i="9"/>
  <c r="T133" i="9"/>
  <c r="V129" i="9"/>
  <c r="Q129" i="9"/>
  <c r="T125" i="9"/>
  <c r="V121" i="9"/>
  <c r="Q121" i="9"/>
  <c r="T117" i="9"/>
  <c r="V113" i="9"/>
  <c r="Q113" i="9"/>
  <c r="T109" i="9"/>
  <c r="V105" i="9"/>
  <c r="Q105" i="9"/>
  <c r="T101" i="9"/>
  <c r="V97" i="9"/>
  <c r="Q97" i="9"/>
  <c r="T93" i="9"/>
  <c r="V89" i="9"/>
  <c r="Q89" i="9"/>
  <c r="T85" i="9"/>
  <c r="V81" i="9"/>
  <c r="Q81" i="9"/>
  <c r="W77" i="9"/>
  <c r="P77" i="9"/>
  <c r="T73" i="9"/>
  <c r="R69" i="9"/>
  <c r="W65" i="9"/>
  <c r="O65" i="9"/>
  <c r="T61" i="9"/>
  <c r="X57" i="9"/>
  <c r="R57" i="9"/>
  <c r="V53" i="9"/>
  <c r="O53" i="9"/>
  <c r="S49" i="9"/>
  <c r="W45" i="9"/>
  <c r="P45" i="9"/>
  <c r="T41" i="9"/>
  <c r="O37" i="9"/>
  <c r="R33" i="9"/>
  <c r="O29" i="9"/>
  <c r="S25" i="9"/>
  <c r="R21" i="9"/>
  <c r="W17" i="9"/>
  <c r="O5" i="9"/>
  <c r="O78" i="9"/>
  <c r="S78" i="9"/>
  <c r="W78" i="9"/>
  <c r="O74" i="9"/>
  <c r="S74" i="9"/>
  <c r="W74" i="9"/>
  <c r="O70" i="9"/>
  <c r="S70" i="9"/>
  <c r="W70" i="9"/>
  <c r="O66" i="9"/>
  <c r="S66" i="9"/>
  <c r="W66" i="9"/>
  <c r="O62" i="9"/>
  <c r="S62" i="9"/>
  <c r="W62" i="9"/>
  <c r="O58" i="9"/>
  <c r="S58" i="9"/>
  <c r="W58" i="9"/>
  <c r="O54" i="9"/>
  <c r="S54" i="9"/>
  <c r="W54" i="9"/>
  <c r="O50" i="9"/>
  <c r="S50" i="9"/>
  <c r="W50" i="9"/>
  <c r="O46" i="9"/>
  <c r="S46" i="9"/>
  <c r="W46" i="9"/>
  <c r="O42" i="9"/>
  <c r="S42" i="9"/>
  <c r="W42" i="9"/>
  <c r="O38" i="9"/>
  <c r="S38" i="9"/>
  <c r="W38" i="9"/>
  <c r="R34" i="9"/>
  <c r="V34" i="9"/>
  <c r="Q34" i="9"/>
  <c r="W34" i="9"/>
  <c r="R30" i="9"/>
  <c r="V30" i="9"/>
  <c r="O30" i="9"/>
  <c r="T30" i="9"/>
  <c r="R26" i="9"/>
  <c r="V26" i="9"/>
  <c r="Q26" i="9"/>
  <c r="W26" i="9"/>
  <c r="R22" i="9"/>
  <c r="V22" i="9"/>
  <c r="O22" i="9"/>
  <c r="T22" i="9"/>
  <c r="R18" i="9"/>
  <c r="V18" i="9"/>
  <c r="Q18" i="9"/>
  <c r="W18" i="9"/>
  <c r="R14" i="9"/>
  <c r="V14" i="9"/>
  <c r="O14" i="9"/>
  <c r="T14" i="9"/>
  <c r="R10" i="9"/>
  <c r="V10" i="9"/>
  <c r="Q10" i="9"/>
  <c r="W10" i="9"/>
  <c r="R6" i="9"/>
  <c r="V6" i="9"/>
  <c r="O6" i="9"/>
  <c r="T6" i="9"/>
  <c r="U150" i="9"/>
  <c r="U146" i="9"/>
  <c r="U142" i="9"/>
  <c r="U138" i="9"/>
  <c r="U134" i="9"/>
  <c r="U130" i="9"/>
  <c r="U126" i="9"/>
  <c r="U122" i="9"/>
  <c r="U118" i="9"/>
  <c r="U114" i="9"/>
  <c r="U110" i="9"/>
  <c r="U106" i="9"/>
  <c r="U102" i="9"/>
  <c r="U98" i="9"/>
  <c r="U94" i="9"/>
  <c r="U90" i="9"/>
  <c r="U86" i="9"/>
  <c r="U82" i="9"/>
  <c r="T78" i="9"/>
  <c r="V74" i="9"/>
  <c r="Q74" i="9"/>
  <c r="T70" i="9"/>
  <c r="V66" i="9"/>
  <c r="Q66" i="9"/>
  <c r="T62" i="9"/>
  <c r="V58" i="9"/>
  <c r="Q58" i="9"/>
  <c r="T54" i="9"/>
  <c r="V50" i="9"/>
  <c r="Q50" i="9"/>
  <c r="T46" i="9"/>
  <c r="V42" i="9"/>
  <c r="Q42" i="9"/>
  <c r="T38" i="9"/>
  <c r="S34" i="9"/>
  <c r="W30" i="9"/>
  <c r="P30" i="9"/>
  <c r="T26" i="9"/>
  <c r="X22" i="9"/>
  <c r="Q22" i="9"/>
  <c r="U18" i="9"/>
  <c r="O18" i="9"/>
  <c r="S14" i="9"/>
  <c r="X10" i="9"/>
  <c r="P10" i="9"/>
  <c r="U6" i="9"/>
  <c r="BC41" i="10"/>
  <c r="BC42" i="10"/>
  <c r="BC43" i="10"/>
  <c r="BC44" i="10"/>
  <c r="BC45" i="10"/>
  <c r="BC46" i="10"/>
  <c r="BC47" i="10"/>
  <c r="BC48" i="10"/>
  <c r="BC49" i="10"/>
  <c r="BC50" i="10"/>
  <c r="BC51" i="10"/>
  <c r="BC52" i="10"/>
  <c r="BC53" i="10"/>
  <c r="BC54" i="10"/>
  <c r="BC55" i="10"/>
  <c r="BC56" i="10"/>
  <c r="BC57" i="10"/>
  <c r="BC58" i="10"/>
  <c r="BC59" i="10"/>
  <c r="BC60" i="10"/>
  <c r="BC61" i="10"/>
  <c r="BC62" i="10"/>
  <c r="BC63" i="10"/>
  <c r="BC64" i="10"/>
  <c r="BC65" i="10"/>
  <c r="BC66" i="10"/>
  <c r="BC67" i="10"/>
  <c r="BC68" i="10"/>
  <c r="BC40" i="10"/>
  <c r="Q152" i="9" l="1"/>
  <c r="R152" i="9"/>
  <c r="W152" i="9"/>
  <c r="P152" i="9"/>
  <c r="S152" i="9"/>
  <c r="T152" i="9"/>
  <c r="U152" i="9"/>
  <c r="V152" i="9"/>
  <c r="O152" i="9"/>
  <c r="X152" i="9"/>
  <c r="AY41" i="10"/>
  <c r="AY42" i="10"/>
  <c r="AY43" i="10"/>
  <c r="AY44" i="10"/>
  <c r="AY45" i="10"/>
  <c r="AY46" i="10"/>
  <c r="AY47" i="10"/>
  <c r="AY48" i="10"/>
  <c r="AY49" i="10"/>
  <c r="AY50" i="10"/>
  <c r="AY51" i="10"/>
  <c r="AY52" i="10"/>
  <c r="AY53" i="10"/>
  <c r="AY54" i="10"/>
  <c r="AY55" i="10"/>
  <c r="AY56" i="10"/>
  <c r="AY57" i="10"/>
  <c r="AY58" i="10"/>
  <c r="AY59" i="10"/>
  <c r="AY60" i="10"/>
  <c r="AY61" i="10"/>
  <c r="AY62" i="10"/>
  <c r="AY63" i="10"/>
  <c r="AY64" i="10"/>
  <c r="AY65" i="10"/>
  <c r="AY66" i="10"/>
  <c r="AY67" i="10"/>
  <c r="AY68" i="10"/>
  <c r="AY40" i="10"/>
  <c r="AU41" i="10"/>
  <c r="AU42" i="10"/>
  <c r="AU43" i="10"/>
  <c r="AU44" i="10"/>
  <c r="AU45" i="10"/>
  <c r="AU46" i="10"/>
  <c r="AU47" i="10"/>
  <c r="AU48" i="10"/>
  <c r="AU49" i="10"/>
  <c r="AU50" i="10"/>
  <c r="AU51" i="10"/>
  <c r="AU52" i="10"/>
  <c r="AU53" i="10"/>
  <c r="AU54" i="10"/>
  <c r="AU55" i="10"/>
  <c r="AU56" i="10"/>
  <c r="AU57" i="10"/>
  <c r="AU58" i="10"/>
  <c r="AU59" i="10"/>
  <c r="AU60" i="10"/>
  <c r="AU61" i="10"/>
  <c r="AU62" i="10"/>
  <c r="AU63" i="10"/>
  <c r="AU64" i="10"/>
  <c r="AU65" i="10"/>
  <c r="AU66" i="10"/>
  <c r="AU67" i="10"/>
  <c r="AU68" i="10"/>
  <c r="AU40" i="10"/>
  <c r="AQ41" i="10"/>
  <c r="AQ42" i="10"/>
  <c r="AQ43" i="10"/>
  <c r="AQ44" i="10"/>
  <c r="AQ45" i="10"/>
  <c r="AQ46" i="10"/>
  <c r="AQ47" i="10"/>
  <c r="AQ48" i="10"/>
  <c r="AQ49" i="10"/>
  <c r="AQ50" i="10"/>
  <c r="AQ51" i="10"/>
  <c r="AQ52" i="10"/>
  <c r="AQ53" i="10"/>
  <c r="AQ54" i="10"/>
  <c r="AQ55" i="10"/>
  <c r="AQ56" i="10"/>
  <c r="AQ57" i="10"/>
  <c r="AQ58" i="10"/>
  <c r="AQ59" i="10"/>
  <c r="AQ60" i="10"/>
  <c r="AQ61" i="10"/>
  <c r="AQ62" i="10"/>
  <c r="AQ63" i="10"/>
  <c r="AQ64" i="10"/>
  <c r="AQ65" i="10"/>
  <c r="AQ66" i="10"/>
  <c r="AQ67" i="10"/>
  <c r="AQ68" i="10"/>
  <c r="AQ40" i="10"/>
  <c r="AM41" i="10"/>
  <c r="AM42" i="10"/>
  <c r="AM43" i="10"/>
  <c r="AM44" i="10"/>
  <c r="AM45" i="10"/>
  <c r="AM46" i="10"/>
  <c r="AM47" i="10"/>
  <c r="AM48" i="10"/>
  <c r="AM49" i="10"/>
  <c r="AM50" i="10"/>
  <c r="AM51" i="10"/>
  <c r="AM52" i="10"/>
  <c r="AM53" i="10"/>
  <c r="AM54" i="10"/>
  <c r="AM55" i="10"/>
  <c r="AM56" i="10"/>
  <c r="AM57" i="10"/>
  <c r="AM58" i="10"/>
  <c r="AM59" i="10"/>
  <c r="AM60" i="10"/>
  <c r="AM61" i="10"/>
  <c r="AM62" i="10"/>
  <c r="AM63" i="10"/>
  <c r="AM64" i="10"/>
  <c r="AM65" i="10"/>
  <c r="AM66" i="10"/>
  <c r="AM67" i="10"/>
  <c r="AM68" i="10"/>
  <c r="AM40" i="10"/>
  <c r="AI41" i="10" l="1"/>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6" i="10"/>
  <c r="AI67" i="10"/>
  <c r="AI68" i="10"/>
  <c r="AI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40" i="10"/>
  <c r="G68"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40" i="10"/>
  <c r="G37" i="10" l="1"/>
  <c r="K37" i="10"/>
  <c r="O37" i="10"/>
  <c r="S37" i="10"/>
  <c r="W37" i="10"/>
  <c r="AA37" i="10"/>
  <c r="AE37" i="10"/>
  <c r="AI37" i="10"/>
  <c r="AM37" i="10"/>
  <c r="AQ37" i="10"/>
  <c r="AU37" i="10"/>
  <c r="AY37" i="10"/>
  <c r="C37" i="10"/>
  <c r="G21" i="10"/>
  <c r="K21" i="10"/>
  <c r="O21" i="10"/>
  <c r="S21" i="10"/>
  <c r="W21" i="10"/>
  <c r="AA21" i="10"/>
  <c r="AE21" i="10"/>
  <c r="AI21" i="10"/>
  <c r="AM21" i="10"/>
  <c r="AQ21" i="10"/>
  <c r="AU21" i="10"/>
  <c r="AY21" i="10"/>
  <c r="C21" i="10"/>
  <c r="G14" i="10"/>
  <c r="K14" i="10"/>
  <c r="O14" i="10"/>
  <c r="S14" i="10"/>
  <c r="W14" i="10"/>
  <c r="AA14" i="10"/>
  <c r="AE14" i="10"/>
  <c r="AI14" i="10"/>
  <c r="AM14" i="10"/>
  <c r="AQ14" i="10"/>
  <c r="AU14" i="10"/>
  <c r="AY14" i="10"/>
  <c r="C14" i="10"/>
  <c r="C45" i="10" l="1"/>
  <c r="C41" i="10"/>
  <c r="C49" i="10"/>
  <c r="C47" i="10"/>
  <c r="C50" i="10"/>
  <c r="C46" i="10"/>
  <c r="C42" i="10"/>
  <c r="C51" i="10"/>
  <c r="C43" i="10"/>
  <c r="C39" i="10"/>
  <c r="C48" i="10"/>
  <c r="C44" i="10"/>
  <c r="C40" i="10"/>
  <c r="Q153" i="9" l="1"/>
  <c r="U153" i="9" l="1"/>
  <c r="R153" i="9"/>
  <c r="W153" i="9"/>
  <c r="S153" i="9"/>
  <c r="V153" i="9"/>
  <c r="X153" i="9"/>
  <c r="T153" i="9"/>
  <c r="P153" i="9"/>
  <c r="O153" i="9"/>
  <c r="D141" i="7" l="1"/>
  <c r="E141" i="7"/>
  <c r="F141" i="7"/>
  <c r="G141" i="7"/>
  <c r="H141" i="7"/>
  <c r="I141" i="7"/>
  <c r="J141" i="7"/>
  <c r="K141" i="7"/>
  <c r="L141" i="7"/>
  <c r="M141" i="7"/>
  <c r="O141" i="7"/>
  <c r="D142" i="7"/>
  <c r="E142" i="7"/>
  <c r="F142" i="7"/>
  <c r="G142" i="7"/>
  <c r="H142" i="7"/>
  <c r="I142" i="7"/>
  <c r="J142" i="7"/>
  <c r="K142" i="7"/>
  <c r="L142" i="7"/>
  <c r="M142" i="7"/>
  <c r="O142" i="7"/>
  <c r="D143" i="7"/>
  <c r="E143" i="7"/>
  <c r="F143" i="7"/>
  <c r="G143" i="7"/>
  <c r="H143" i="7"/>
  <c r="I143" i="7"/>
  <c r="J143" i="7"/>
  <c r="K143" i="7"/>
  <c r="L143" i="7"/>
  <c r="M143" i="7"/>
  <c r="O143" i="7"/>
  <c r="D144" i="7"/>
  <c r="E144" i="7"/>
  <c r="F144" i="7"/>
  <c r="G144" i="7"/>
  <c r="H144" i="7"/>
  <c r="I144" i="7"/>
  <c r="J144" i="7"/>
  <c r="K144" i="7"/>
  <c r="L144" i="7"/>
  <c r="M144" i="7"/>
  <c r="O144" i="7"/>
  <c r="D145" i="7"/>
  <c r="E145" i="7"/>
  <c r="F145" i="7"/>
  <c r="G145" i="7"/>
  <c r="H145" i="7"/>
  <c r="I145" i="7"/>
  <c r="J145" i="7"/>
  <c r="K145" i="7"/>
  <c r="L145" i="7"/>
  <c r="M145" i="7"/>
  <c r="O145" i="7"/>
  <c r="D146" i="7"/>
  <c r="E146" i="7"/>
  <c r="F146" i="7"/>
  <c r="G146" i="7"/>
  <c r="H146" i="7"/>
  <c r="I146" i="7"/>
  <c r="J146" i="7"/>
  <c r="K146" i="7"/>
  <c r="L146" i="7"/>
  <c r="M146" i="7"/>
  <c r="O146" i="7"/>
  <c r="D147" i="7"/>
  <c r="E147" i="7"/>
  <c r="F147" i="7"/>
  <c r="G147" i="7"/>
  <c r="H147" i="7"/>
  <c r="I147" i="7"/>
  <c r="J147" i="7"/>
  <c r="K147" i="7"/>
  <c r="L147" i="7"/>
  <c r="M147" i="7"/>
  <c r="O147" i="7"/>
  <c r="D148" i="7"/>
  <c r="E148" i="7"/>
  <c r="F148" i="7"/>
  <c r="G148" i="7"/>
  <c r="H148" i="7"/>
  <c r="I148" i="7"/>
  <c r="J148" i="7"/>
  <c r="K148" i="7"/>
  <c r="L148" i="7"/>
  <c r="M148" i="7"/>
  <c r="O148" i="7"/>
  <c r="D149" i="7"/>
  <c r="E149" i="7"/>
  <c r="F149" i="7"/>
  <c r="G149" i="7"/>
  <c r="H149" i="7"/>
  <c r="I149" i="7"/>
  <c r="J149" i="7"/>
  <c r="K149" i="7"/>
  <c r="L149" i="7"/>
  <c r="M149" i="7"/>
  <c r="O149" i="7"/>
  <c r="D150" i="7"/>
  <c r="E150" i="7"/>
  <c r="F150" i="7"/>
  <c r="G150" i="7"/>
  <c r="H150" i="7"/>
  <c r="I150" i="7"/>
  <c r="J150" i="7"/>
  <c r="K150" i="7"/>
  <c r="L150" i="7"/>
  <c r="M150" i="7"/>
  <c r="O150" i="7"/>
  <c r="D151" i="7"/>
  <c r="E151" i="7"/>
  <c r="F151" i="7"/>
  <c r="G151" i="7"/>
  <c r="H151" i="7"/>
  <c r="I151" i="7"/>
  <c r="J151" i="7"/>
  <c r="K151" i="7"/>
  <c r="L151" i="7"/>
  <c r="M151" i="7"/>
  <c r="O151" i="7"/>
  <c r="D152" i="7"/>
  <c r="E152" i="7"/>
  <c r="F152" i="7"/>
  <c r="G152" i="7"/>
  <c r="H152" i="7"/>
  <c r="I152" i="7"/>
  <c r="J152" i="7"/>
  <c r="K152" i="7"/>
  <c r="L152" i="7"/>
  <c r="M152" i="7"/>
  <c r="O152" i="7"/>
  <c r="E140" i="7"/>
  <c r="F140" i="7"/>
  <c r="G140" i="7"/>
  <c r="H140" i="7"/>
  <c r="I140" i="7"/>
  <c r="J140" i="7"/>
  <c r="K140" i="7"/>
  <c r="L140" i="7"/>
  <c r="M140" i="7"/>
  <c r="O140" i="7"/>
  <c r="D140" i="7"/>
  <c r="O125" i="7"/>
  <c r="O126" i="7"/>
  <c r="O127" i="7"/>
  <c r="O128" i="7"/>
  <c r="O129" i="7"/>
  <c r="O130" i="7"/>
  <c r="O131" i="7"/>
  <c r="O132" i="7"/>
  <c r="O133" i="7"/>
  <c r="O134" i="7"/>
  <c r="O135" i="7"/>
  <c r="O136" i="7"/>
  <c r="O124" i="7"/>
  <c r="D125" i="7"/>
  <c r="E125" i="7"/>
  <c r="F125" i="7"/>
  <c r="G125" i="7"/>
  <c r="H125" i="7"/>
  <c r="I125" i="7"/>
  <c r="J125" i="7"/>
  <c r="K125" i="7"/>
  <c r="L125" i="7"/>
  <c r="M125" i="7"/>
  <c r="G25" i="13" s="1"/>
  <c r="G44" i="13" s="1"/>
  <c r="D126" i="7"/>
  <c r="E126" i="7"/>
  <c r="F126" i="7"/>
  <c r="G126" i="7"/>
  <c r="H126" i="7"/>
  <c r="I126" i="7"/>
  <c r="J126" i="7"/>
  <c r="K126" i="7"/>
  <c r="L126" i="7"/>
  <c r="M126" i="7"/>
  <c r="G26" i="13" s="1"/>
  <c r="G45" i="13" s="1"/>
  <c r="D127" i="7"/>
  <c r="E127" i="7"/>
  <c r="F127" i="7"/>
  <c r="G127" i="7"/>
  <c r="H127" i="7"/>
  <c r="I127" i="7"/>
  <c r="J127" i="7"/>
  <c r="K127" i="7"/>
  <c r="L127" i="7"/>
  <c r="M127" i="7"/>
  <c r="G27" i="13" s="1"/>
  <c r="D128" i="7"/>
  <c r="E128" i="7"/>
  <c r="F128" i="7"/>
  <c r="G128" i="7"/>
  <c r="H128" i="7"/>
  <c r="I128" i="7"/>
  <c r="J128" i="7"/>
  <c r="K128" i="7"/>
  <c r="L128" i="7"/>
  <c r="M128" i="7"/>
  <c r="G28" i="13" s="1"/>
  <c r="G46" i="13" s="1"/>
  <c r="D129" i="7"/>
  <c r="E129" i="7"/>
  <c r="F129" i="7"/>
  <c r="G129" i="7"/>
  <c r="H129" i="7"/>
  <c r="I129" i="7"/>
  <c r="J129" i="7"/>
  <c r="K129" i="7"/>
  <c r="L129" i="7"/>
  <c r="M129" i="7"/>
  <c r="G29" i="13" s="1"/>
  <c r="D130" i="7"/>
  <c r="E130" i="7"/>
  <c r="F130" i="7"/>
  <c r="G130" i="7"/>
  <c r="H130" i="7"/>
  <c r="I130" i="7"/>
  <c r="J130" i="7"/>
  <c r="K130" i="7"/>
  <c r="L130" i="7"/>
  <c r="M130" i="7"/>
  <c r="G30" i="13" s="1"/>
  <c r="G42" i="13" s="1"/>
  <c r="D131" i="7"/>
  <c r="E131" i="7"/>
  <c r="F131" i="7"/>
  <c r="G131" i="7"/>
  <c r="H131" i="7"/>
  <c r="I131" i="7"/>
  <c r="J131" i="7"/>
  <c r="K131" i="7"/>
  <c r="L131" i="7"/>
  <c r="M131" i="7"/>
  <c r="G31" i="13" s="1"/>
  <c r="G47" i="13" s="1"/>
  <c r="D132" i="7"/>
  <c r="E132" i="7"/>
  <c r="F132" i="7"/>
  <c r="G132" i="7"/>
  <c r="H132" i="7"/>
  <c r="I132" i="7"/>
  <c r="J132" i="7"/>
  <c r="K132" i="7"/>
  <c r="L132" i="7"/>
  <c r="M132" i="7"/>
  <c r="G32" i="13" s="1"/>
  <c r="D133" i="7"/>
  <c r="E133" i="7"/>
  <c r="F133" i="7"/>
  <c r="G133" i="7"/>
  <c r="H133" i="7"/>
  <c r="I133" i="7"/>
  <c r="J133" i="7"/>
  <c r="K133" i="7"/>
  <c r="L133" i="7"/>
  <c r="M133" i="7"/>
  <c r="G33" i="13" s="1"/>
  <c r="D134" i="7"/>
  <c r="E134" i="7"/>
  <c r="F134" i="7"/>
  <c r="G134" i="7"/>
  <c r="H134" i="7"/>
  <c r="I134" i="7"/>
  <c r="J134" i="7"/>
  <c r="K134" i="7"/>
  <c r="L134" i="7"/>
  <c r="M134" i="7"/>
  <c r="G34" i="13" s="1"/>
  <c r="D135" i="7"/>
  <c r="E135" i="7"/>
  <c r="F135" i="7"/>
  <c r="G135" i="7"/>
  <c r="H135" i="7"/>
  <c r="I135" i="7"/>
  <c r="J135" i="7"/>
  <c r="K135" i="7"/>
  <c r="L135" i="7"/>
  <c r="M135" i="7"/>
  <c r="G35" i="13" s="1"/>
  <c r="D136" i="7"/>
  <c r="E136" i="7"/>
  <c r="F136" i="7"/>
  <c r="G136" i="7"/>
  <c r="H136" i="7"/>
  <c r="I136" i="7"/>
  <c r="J136" i="7"/>
  <c r="K136" i="7"/>
  <c r="L136" i="7"/>
  <c r="M136" i="7"/>
  <c r="G36" i="13" s="1"/>
  <c r="E124" i="7"/>
  <c r="F124" i="7"/>
  <c r="G124" i="7"/>
  <c r="H124" i="7"/>
  <c r="I124" i="7"/>
  <c r="J124" i="7"/>
  <c r="K124" i="7"/>
  <c r="L124" i="7"/>
  <c r="M124" i="7"/>
  <c r="D124" i="7"/>
  <c r="D89" i="7"/>
  <c r="E89" i="7"/>
  <c r="F89" i="7"/>
  <c r="G89" i="7"/>
  <c r="H89" i="7"/>
  <c r="I89" i="7"/>
  <c r="J89" i="7"/>
  <c r="K89" i="7"/>
  <c r="L89" i="7"/>
  <c r="M89" i="7"/>
  <c r="D90" i="7"/>
  <c r="E90" i="7"/>
  <c r="F90" i="7"/>
  <c r="G90" i="7"/>
  <c r="H90" i="7"/>
  <c r="I90" i="7"/>
  <c r="J90" i="7"/>
  <c r="K90" i="7"/>
  <c r="L90" i="7"/>
  <c r="M90" i="7"/>
  <c r="D91" i="7"/>
  <c r="E91" i="7"/>
  <c r="F91" i="7"/>
  <c r="G91" i="7"/>
  <c r="H91" i="7"/>
  <c r="I91" i="7"/>
  <c r="J91" i="7"/>
  <c r="K91" i="7"/>
  <c r="L91" i="7"/>
  <c r="M91" i="7"/>
  <c r="D92" i="7"/>
  <c r="E92" i="7"/>
  <c r="F92" i="7"/>
  <c r="G92" i="7"/>
  <c r="H92" i="7"/>
  <c r="I92" i="7"/>
  <c r="J92" i="7"/>
  <c r="K92" i="7"/>
  <c r="L92" i="7"/>
  <c r="M92" i="7"/>
  <c r="D93" i="7"/>
  <c r="E93" i="7"/>
  <c r="F93" i="7"/>
  <c r="G93" i="7"/>
  <c r="H93" i="7"/>
  <c r="I93" i="7"/>
  <c r="J93" i="7"/>
  <c r="K93" i="7"/>
  <c r="L93" i="7"/>
  <c r="M93" i="7"/>
  <c r="D94" i="7"/>
  <c r="E94" i="7"/>
  <c r="F94" i="7"/>
  <c r="G94" i="7"/>
  <c r="H94" i="7"/>
  <c r="I94" i="7"/>
  <c r="J94" i="7"/>
  <c r="K94" i="7"/>
  <c r="L94" i="7"/>
  <c r="M94" i="7"/>
  <c r="D95" i="7"/>
  <c r="E95" i="7"/>
  <c r="F95" i="7"/>
  <c r="G95" i="7"/>
  <c r="H95" i="7"/>
  <c r="I95" i="7"/>
  <c r="J95" i="7"/>
  <c r="K95" i="7"/>
  <c r="L95" i="7"/>
  <c r="M95" i="7"/>
  <c r="D96" i="7"/>
  <c r="E96" i="7"/>
  <c r="F96" i="7"/>
  <c r="G96" i="7"/>
  <c r="H96" i="7"/>
  <c r="I96" i="7"/>
  <c r="J96" i="7"/>
  <c r="K96" i="7"/>
  <c r="L96" i="7"/>
  <c r="M96" i="7"/>
  <c r="D97" i="7"/>
  <c r="E97" i="7"/>
  <c r="F97" i="7"/>
  <c r="G97" i="7"/>
  <c r="H97" i="7"/>
  <c r="I97" i="7"/>
  <c r="J97" i="7"/>
  <c r="K97" i="7"/>
  <c r="L97" i="7"/>
  <c r="M97" i="7"/>
  <c r="D98" i="7"/>
  <c r="E98" i="7"/>
  <c r="F98" i="7"/>
  <c r="G98" i="7"/>
  <c r="H98" i="7"/>
  <c r="I98" i="7"/>
  <c r="J98" i="7"/>
  <c r="K98" i="7"/>
  <c r="L98" i="7"/>
  <c r="M98" i="7"/>
  <c r="D99" i="7"/>
  <c r="E99" i="7"/>
  <c r="F99" i="7"/>
  <c r="G99" i="7"/>
  <c r="H99" i="7"/>
  <c r="I99" i="7"/>
  <c r="J99" i="7"/>
  <c r="K99" i="7"/>
  <c r="L99" i="7"/>
  <c r="M99" i="7"/>
  <c r="D100" i="7"/>
  <c r="E100" i="7"/>
  <c r="F100" i="7"/>
  <c r="G100" i="7"/>
  <c r="H100" i="7"/>
  <c r="I100" i="7"/>
  <c r="J100" i="7"/>
  <c r="K100" i="7"/>
  <c r="L100" i="7"/>
  <c r="M100" i="7"/>
  <c r="D101" i="7"/>
  <c r="E101" i="7"/>
  <c r="F101" i="7"/>
  <c r="G101" i="7"/>
  <c r="H101" i="7"/>
  <c r="I101" i="7"/>
  <c r="J101" i="7"/>
  <c r="K101" i="7"/>
  <c r="L101" i="7"/>
  <c r="M101" i="7"/>
  <c r="O90" i="7"/>
  <c r="O91" i="7"/>
  <c r="O92" i="7"/>
  <c r="O93" i="7"/>
  <c r="O94" i="7"/>
  <c r="O95" i="7"/>
  <c r="O96" i="7"/>
  <c r="O97" i="7"/>
  <c r="O98" i="7"/>
  <c r="O99" i="7"/>
  <c r="O100" i="7"/>
  <c r="O101" i="7"/>
  <c r="O89" i="7"/>
  <c r="AZ36" i="10"/>
  <c r="AZ35" i="10"/>
  <c r="AZ34" i="10"/>
  <c r="AZ33" i="10"/>
  <c r="AZ32" i="10"/>
  <c r="AZ31" i="10"/>
  <c r="AZ30" i="10"/>
  <c r="AZ29" i="10"/>
  <c r="AZ28" i="10"/>
  <c r="AZ27" i="10"/>
  <c r="AZ26" i="10"/>
  <c r="AZ25" i="10"/>
  <c r="AZ24" i="10"/>
  <c r="AZ23" i="10"/>
  <c r="AV36" i="10"/>
  <c r="AV35" i="10"/>
  <c r="AV34" i="10"/>
  <c r="AV33" i="10"/>
  <c r="AV32" i="10"/>
  <c r="AV31" i="10"/>
  <c r="AV30" i="10"/>
  <c r="AV29" i="10"/>
  <c r="AV28" i="10"/>
  <c r="AV27" i="10"/>
  <c r="AV26" i="10"/>
  <c r="AV25" i="10"/>
  <c r="AV24" i="10"/>
  <c r="AV23" i="10"/>
  <c r="AR36" i="10"/>
  <c r="AR35" i="10"/>
  <c r="AR34" i="10"/>
  <c r="AR33" i="10"/>
  <c r="AR32" i="10"/>
  <c r="AR31" i="10"/>
  <c r="AR30" i="10"/>
  <c r="AR29" i="10"/>
  <c r="AR28" i="10"/>
  <c r="AR27" i="10"/>
  <c r="AR26" i="10"/>
  <c r="AR25" i="10"/>
  <c r="AR24" i="10"/>
  <c r="AR23" i="10"/>
  <c r="AN36" i="10"/>
  <c r="AN35" i="10"/>
  <c r="AN34" i="10"/>
  <c r="AN33" i="10"/>
  <c r="AN32" i="10"/>
  <c r="AN31" i="10"/>
  <c r="AN30" i="10"/>
  <c r="AN29" i="10"/>
  <c r="AN28" i="10"/>
  <c r="AN27" i="10"/>
  <c r="AN26" i="10"/>
  <c r="AN25" i="10"/>
  <c r="AN24" i="10"/>
  <c r="AN23" i="10"/>
  <c r="AJ36" i="10"/>
  <c r="AJ35" i="10"/>
  <c r="AJ34" i="10"/>
  <c r="AJ33" i="10"/>
  <c r="AJ32" i="10"/>
  <c r="AJ31" i="10"/>
  <c r="AJ30" i="10"/>
  <c r="AJ29" i="10"/>
  <c r="AJ28" i="10"/>
  <c r="AJ27" i="10"/>
  <c r="AJ26" i="10"/>
  <c r="AJ25" i="10"/>
  <c r="AJ24" i="10"/>
  <c r="AJ23" i="10"/>
  <c r="AF36" i="10"/>
  <c r="AF35" i="10"/>
  <c r="AF34" i="10"/>
  <c r="AF33" i="10"/>
  <c r="AF32" i="10"/>
  <c r="AF31" i="10"/>
  <c r="AF30" i="10"/>
  <c r="AF29" i="10"/>
  <c r="AF28" i="10"/>
  <c r="AF27" i="10"/>
  <c r="AF26" i="10"/>
  <c r="AF25" i="10"/>
  <c r="AF24" i="10"/>
  <c r="AF23" i="10"/>
  <c r="AB36" i="10"/>
  <c r="AB35" i="10"/>
  <c r="AB34" i="10"/>
  <c r="AB33" i="10"/>
  <c r="AB32" i="10"/>
  <c r="AB31" i="10"/>
  <c r="AB30" i="10"/>
  <c r="AB29" i="10"/>
  <c r="AB28" i="10"/>
  <c r="AB27" i="10"/>
  <c r="AB26" i="10"/>
  <c r="AB25" i="10"/>
  <c r="AB24" i="10"/>
  <c r="AB23" i="10"/>
  <c r="X36" i="10"/>
  <c r="X35" i="10"/>
  <c r="X34" i="10"/>
  <c r="X33" i="10"/>
  <c r="X32" i="10"/>
  <c r="X31" i="10"/>
  <c r="X30" i="10"/>
  <c r="X29" i="10"/>
  <c r="X28" i="10"/>
  <c r="X27" i="10"/>
  <c r="X26" i="10"/>
  <c r="X25" i="10"/>
  <c r="X24" i="10"/>
  <c r="X23" i="10"/>
  <c r="T36" i="10"/>
  <c r="T35" i="10"/>
  <c r="T34" i="10"/>
  <c r="T33" i="10"/>
  <c r="T32" i="10"/>
  <c r="T31" i="10"/>
  <c r="T30" i="10"/>
  <c r="T29" i="10"/>
  <c r="T28" i="10"/>
  <c r="T27" i="10"/>
  <c r="T26" i="10"/>
  <c r="T25" i="10"/>
  <c r="T24" i="10"/>
  <c r="T23" i="10"/>
  <c r="P36" i="10"/>
  <c r="P35" i="10"/>
  <c r="P34" i="10"/>
  <c r="P33" i="10"/>
  <c r="P32" i="10"/>
  <c r="P31" i="10"/>
  <c r="P30" i="10"/>
  <c r="P29" i="10"/>
  <c r="P28" i="10"/>
  <c r="P27" i="10"/>
  <c r="P26" i="10"/>
  <c r="P25" i="10"/>
  <c r="P24" i="10"/>
  <c r="P23" i="10"/>
  <c r="L36" i="10"/>
  <c r="L35" i="10"/>
  <c r="L34" i="10"/>
  <c r="L33" i="10"/>
  <c r="L32" i="10"/>
  <c r="L31" i="10"/>
  <c r="L30" i="10"/>
  <c r="L29" i="10"/>
  <c r="L28" i="10"/>
  <c r="L27" i="10"/>
  <c r="L26" i="10"/>
  <c r="L25" i="10"/>
  <c r="L24" i="10"/>
  <c r="L23" i="10"/>
  <c r="H36" i="10"/>
  <c r="H35" i="10"/>
  <c r="H34" i="10"/>
  <c r="H33" i="10"/>
  <c r="H32" i="10"/>
  <c r="H31" i="10"/>
  <c r="H30" i="10"/>
  <c r="H29" i="10"/>
  <c r="H28" i="10"/>
  <c r="H27" i="10"/>
  <c r="H26" i="10"/>
  <c r="H25" i="10"/>
  <c r="H24" i="10"/>
  <c r="H23" i="10"/>
  <c r="D24" i="10"/>
  <c r="D25" i="10"/>
  <c r="D26" i="10"/>
  <c r="D27" i="10"/>
  <c r="D28" i="10"/>
  <c r="D29" i="10"/>
  <c r="D30" i="10"/>
  <c r="D31" i="10"/>
  <c r="D32" i="10"/>
  <c r="D33" i="10"/>
  <c r="D34" i="10"/>
  <c r="D35" i="10"/>
  <c r="D36" i="10"/>
  <c r="D23" i="10"/>
  <c r="AZ17" i="10"/>
  <c r="AZ18" i="10"/>
  <c r="AZ19" i="10"/>
  <c r="AZ20" i="10"/>
  <c r="AV17" i="10"/>
  <c r="AV18" i="10"/>
  <c r="AV19" i="10"/>
  <c r="AV20" i="10"/>
  <c r="AR17" i="10"/>
  <c r="AR18" i="10"/>
  <c r="AR19" i="10"/>
  <c r="AR20" i="10"/>
  <c r="AN17" i="10"/>
  <c r="AN18" i="10"/>
  <c r="AN19" i="10"/>
  <c r="AN20" i="10"/>
  <c r="AJ17" i="10"/>
  <c r="AJ18" i="10"/>
  <c r="AJ19" i="10"/>
  <c r="AJ20" i="10"/>
  <c r="AF17" i="10"/>
  <c r="AF18" i="10"/>
  <c r="AF19" i="10"/>
  <c r="AF20" i="10"/>
  <c r="AZ16" i="10"/>
  <c r="AV16" i="10"/>
  <c r="AR16" i="10"/>
  <c r="AN16" i="10"/>
  <c r="AJ16" i="10"/>
  <c r="AF16" i="10"/>
  <c r="AB17" i="10"/>
  <c r="AB18" i="10"/>
  <c r="AB19" i="10"/>
  <c r="AB20" i="10"/>
  <c r="X17" i="10"/>
  <c r="X18" i="10"/>
  <c r="X19" i="10"/>
  <c r="X20" i="10"/>
  <c r="T17" i="10"/>
  <c r="T18" i="10"/>
  <c r="T19" i="10"/>
  <c r="T20" i="10"/>
  <c r="P17" i="10"/>
  <c r="P18" i="10"/>
  <c r="P19" i="10"/>
  <c r="P20" i="10"/>
  <c r="L17" i="10"/>
  <c r="L18" i="10"/>
  <c r="L19" i="10"/>
  <c r="L20" i="10"/>
  <c r="AB16" i="10"/>
  <c r="X16" i="10"/>
  <c r="T16" i="10"/>
  <c r="P16" i="10"/>
  <c r="L16" i="10"/>
  <c r="H17" i="10"/>
  <c r="H18" i="10"/>
  <c r="H19" i="10"/>
  <c r="H20" i="10"/>
  <c r="H16" i="10"/>
  <c r="D17" i="10"/>
  <c r="D18" i="10"/>
  <c r="D19" i="10"/>
  <c r="D20" i="10"/>
  <c r="D16" i="10"/>
  <c r="G24" i="13" l="1"/>
  <c r="G40" i="13" s="1"/>
  <c r="G48" i="13"/>
  <c r="G41" i="13"/>
  <c r="G43" i="13"/>
  <c r="O137" i="7"/>
  <c r="L137" i="7"/>
  <c r="H137" i="7"/>
  <c r="K137" i="7"/>
  <c r="G137" i="7"/>
  <c r="D137" i="7"/>
  <c r="J137" i="7"/>
  <c r="M137" i="7"/>
  <c r="I137" i="7"/>
  <c r="E137" i="7"/>
  <c r="F137" i="7"/>
  <c r="AB5" i="10"/>
  <c r="AB6" i="10"/>
  <c r="AB7" i="10"/>
  <c r="AB8" i="10"/>
  <c r="AB9" i="10"/>
  <c r="AB10" i="10"/>
  <c r="AB11" i="10"/>
  <c r="AB12" i="10"/>
  <c r="AB13" i="10"/>
  <c r="X5" i="10"/>
  <c r="X6" i="10"/>
  <c r="X7" i="10"/>
  <c r="X8" i="10"/>
  <c r="X9" i="10"/>
  <c r="X10" i="10"/>
  <c r="X11" i="10"/>
  <c r="X12" i="10"/>
  <c r="X13" i="10"/>
  <c r="T5" i="10"/>
  <c r="T6" i="10"/>
  <c r="T7" i="10"/>
  <c r="T8" i="10"/>
  <c r="T9" i="10"/>
  <c r="T10" i="10"/>
  <c r="T11" i="10"/>
  <c r="T12" i="10"/>
  <c r="T13" i="10"/>
  <c r="P5" i="10"/>
  <c r="P6" i="10"/>
  <c r="P7" i="10"/>
  <c r="P8" i="10"/>
  <c r="P9" i="10"/>
  <c r="P10" i="10"/>
  <c r="P11" i="10"/>
  <c r="P12" i="10"/>
  <c r="P13" i="10"/>
  <c r="AJ5" i="10"/>
  <c r="AJ6" i="10"/>
  <c r="AJ7" i="10"/>
  <c r="AJ8" i="10"/>
  <c r="AJ9" i="10"/>
  <c r="AJ10" i="10"/>
  <c r="AJ11" i="10"/>
  <c r="AJ12" i="10"/>
  <c r="AJ13" i="10"/>
  <c r="AN5" i="10"/>
  <c r="AN6" i="10"/>
  <c r="AN7" i="10"/>
  <c r="AN8" i="10"/>
  <c r="AN9" i="10"/>
  <c r="AN10" i="10"/>
  <c r="AN11" i="10"/>
  <c r="AN12" i="10"/>
  <c r="AN13" i="10"/>
  <c r="AR5" i="10"/>
  <c r="AR6" i="10"/>
  <c r="AR7" i="10"/>
  <c r="AR8" i="10"/>
  <c r="AR9" i="10"/>
  <c r="AR10" i="10"/>
  <c r="AR11" i="10"/>
  <c r="AR12" i="10"/>
  <c r="AR13" i="10"/>
  <c r="AV5" i="10"/>
  <c r="AV6" i="10"/>
  <c r="AV7" i="10"/>
  <c r="AV8" i="10"/>
  <c r="AV9" i="10"/>
  <c r="AV10" i="10"/>
  <c r="AV11" i="10"/>
  <c r="AV12" i="10"/>
  <c r="AV13" i="10"/>
  <c r="AZ5" i="10"/>
  <c r="AZ6" i="10"/>
  <c r="AZ7" i="10"/>
  <c r="AZ8" i="10"/>
  <c r="AZ9" i="10"/>
  <c r="AZ10" i="10"/>
  <c r="AZ11" i="10"/>
  <c r="AZ12" i="10"/>
  <c r="AZ13" i="10"/>
  <c r="AZ4" i="10"/>
  <c r="AV4" i="10"/>
  <c r="AR4" i="10"/>
  <c r="AN4" i="10"/>
  <c r="AJ4" i="10"/>
  <c r="AF4" i="10"/>
  <c r="AB4" i="10"/>
  <c r="X4" i="10"/>
  <c r="T4" i="10"/>
  <c r="P4" i="10"/>
  <c r="L4" i="10"/>
  <c r="H4" i="10"/>
  <c r="H5" i="10"/>
  <c r="H6" i="10"/>
  <c r="H7" i="10"/>
  <c r="H8" i="10"/>
  <c r="H9" i="10"/>
  <c r="H10" i="10"/>
  <c r="H11" i="10"/>
  <c r="H12" i="10"/>
  <c r="H13" i="10"/>
  <c r="L5" i="10"/>
  <c r="L6" i="10"/>
  <c r="L7" i="10"/>
  <c r="L8" i="10"/>
  <c r="L9" i="10"/>
  <c r="L10" i="10"/>
  <c r="L11" i="10"/>
  <c r="L12" i="10"/>
  <c r="L13" i="10"/>
  <c r="AF5" i="10"/>
  <c r="AF6" i="10"/>
  <c r="AF7" i="10"/>
  <c r="AF8" i="10"/>
  <c r="AF9" i="10"/>
  <c r="AF10" i="10"/>
  <c r="AF11" i="10"/>
  <c r="AF12" i="10"/>
  <c r="AF13" i="10"/>
  <c r="D4" i="10"/>
  <c r="D5" i="10"/>
  <c r="D6" i="10"/>
  <c r="D7" i="10"/>
  <c r="D8" i="10"/>
  <c r="D9" i="10"/>
  <c r="D10" i="10"/>
  <c r="D11" i="10"/>
  <c r="D12" i="10"/>
  <c r="D13" i="10"/>
  <c r="G37" i="13" l="1"/>
  <c r="G49" i="13" s="1"/>
  <c r="O73" i="7"/>
  <c r="O74" i="7"/>
  <c r="O75" i="7"/>
  <c r="O76" i="7"/>
  <c r="O77" i="7"/>
  <c r="O78" i="7"/>
  <c r="O79" i="7"/>
  <c r="O80" i="7"/>
  <c r="O81" i="7"/>
  <c r="O82" i="7"/>
  <c r="O83" i="7"/>
  <c r="O84" i="7"/>
  <c r="O85" i="7"/>
  <c r="E73" i="7"/>
  <c r="F73" i="7"/>
  <c r="G73" i="7"/>
  <c r="H73" i="7"/>
  <c r="I73" i="7"/>
  <c r="J73" i="7"/>
  <c r="K73" i="7"/>
  <c r="L73" i="7"/>
  <c r="M73" i="7"/>
  <c r="E74" i="7"/>
  <c r="F74" i="7"/>
  <c r="G74" i="7"/>
  <c r="H74" i="7"/>
  <c r="I74" i="7"/>
  <c r="J74" i="7"/>
  <c r="K74" i="7"/>
  <c r="L74" i="7"/>
  <c r="M74" i="7"/>
  <c r="F25" i="13" s="1"/>
  <c r="F44" i="13" s="1"/>
  <c r="E75" i="7"/>
  <c r="F75" i="7"/>
  <c r="G75" i="7"/>
  <c r="H75" i="7"/>
  <c r="I75" i="7"/>
  <c r="J75" i="7"/>
  <c r="K75" i="7"/>
  <c r="L75" i="7"/>
  <c r="M75" i="7"/>
  <c r="F26" i="13" s="1"/>
  <c r="F45" i="13" s="1"/>
  <c r="E76" i="7"/>
  <c r="F76" i="7"/>
  <c r="G76" i="7"/>
  <c r="H76" i="7"/>
  <c r="I76" i="7"/>
  <c r="J76" i="7"/>
  <c r="K76" i="7"/>
  <c r="L76" i="7"/>
  <c r="M76" i="7"/>
  <c r="E77" i="7"/>
  <c r="F77" i="7"/>
  <c r="G77" i="7"/>
  <c r="H77" i="7"/>
  <c r="I77" i="7"/>
  <c r="J77" i="7"/>
  <c r="K77" i="7"/>
  <c r="L77" i="7"/>
  <c r="M77" i="7"/>
  <c r="E78" i="7"/>
  <c r="F78" i="7"/>
  <c r="G78" i="7"/>
  <c r="H78" i="7"/>
  <c r="I78" i="7"/>
  <c r="J78" i="7"/>
  <c r="K78" i="7"/>
  <c r="L78" i="7"/>
  <c r="M78" i="7"/>
  <c r="F29" i="13" s="1"/>
  <c r="E79" i="7"/>
  <c r="F79" i="7"/>
  <c r="G79" i="7"/>
  <c r="H79" i="7"/>
  <c r="I79" i="7"/>
  <c r="J79" i="7"/>
  <c r="K79" i="7"/>
  <c r="L79" i="7"/>
  <c r="M79" i="7"/>
  <c r="F30" i="13" s="1"/>
  <c r="F42" i="13" s="1"/>
  <c r="E80" i="7"/>
  <c r="F80" i="7"/>
  <c r="G80" i="7"/>
  <c r="H80" i="7"/>
  <c r="I80" i="7"/>
  <c r="J80" i="7"/>
  <c r="K80" i="7"/>
  <c r="L80" i="7"/>
  <c r="M80" i="7"/>
  <c r="E81" i="7"/>
  <c r="F81" i="7"/>
  <c r="G81" i="7"/>
  <c r="H81" i="7"/>
  <c r="I81" i="7"/>
  <c r="J81" i="7"/>
  <c r="K81" i="7"/>
  <c r="L81" i="7"/>
  <c r="M81" i="7"/>
  <c r="E82" i="7"/>
  <c r="F82" i="7"/>
  <c r="G82" i="7"/>
  <c r="H82" i="7"/>
  <c r="I82" i="7"/>
  <c r="J82" i="7"/>
  <c r="K82" i="7"/>
  <c r="L82" i="7"/>
  <c r="M82" i="7"/>
  <c r="F33" i="13" s="1"/>
  <c r="E83" i="7"/>
  <c r="F83" i="7"/>
  <c r="G83" i="7"/>
  <c r="H83" i="7"/>
  <c r="I83" i="7"/>
  <c r="J83" i="7"/>
  <c r="K83" i="7"/>
  <c r="L83" i="7"/>
  <c r="M83" i="7"/>
  <c r="F34" i="13" s="1"/>
  <c r="E84" i="7"/>
  <c r="F84" i="7"/>
  <c r="G84" i="7"/>
  <c r="H84" i="7"/>
  <c r="I84" i="7"/>
  <c r="J84" i="7"/>
  <c r="K84" i="7"/>
  <c r="L84" i="7"/>
  <c r="M84" i="7"/>
  <c r="E85" i="7"/>
  <c r="F85" i="7"/>
  <c r="G85" i="7"/>
  <c r="H85" i="7"/>
  <c r="I85" i="7"/>
  <c r="J85" i="7"/>
  <c r="K85" i="7"/>
  <c r="L85" i="7"/>
  <c r="M85" i="7"/>
  <c r="D74" i="7"/>
  <c r="D75" i="7"/>
  <c r="D76" i="7"/>
  <c r="D77" i="7"/>
  <c r="D78" i="7"/>
  <c r="D79" i="7"/>
  <c r="D80" i="7"/>
  <c r="D81" i="7"/>
  <c r="D82" i="7"/>
  <c r="D83" i="7"/>
  <c r="D84" i="7"/>
  <c r="D85" i="7"/>
  <c r="D73" i="7"/>
  <c r="D39" i="7"/>
  <c r="E39" i="7"/>
  <c r="F39" i="7"/>
  <c r="G39" i="7"/>
  <c r="H39" i="7"/>
  <c r="I39" i="7"/>
  <c r="J39" i="7"/>
  <c r="K39" i="7"/>
  <c r="L39" i="7"/>
  <c r="M39" i="7"/>
  <c r="E7" i="13" s="1"/>
  <c r="D40" i="7"/>
  <c r="E40" i="7"/>
  <c r="F40" i="7"/>
  <c r="G40" i="7"/>
  <c r="H40" i="7"/>
  <c r="I40" i="7"/>
  <c r="J40" i="7"/>
  <c r="K40" i="7"/>
  <c r="L40" i="7"/>
  <c r="M40" i="7"/>
  <c r="E8" i="13" s="1"/>
  <c r="D41" i="7"/>
  <c r="E41" i="7"/>
  <c r="F41" i="7"/>
  <c r="G41" i="7"/>
  <c r="H41" i="7"/>
  <c r="I41" i="7"/>
  <c r="J41" i="7"/>
  <c r="K41" i="7"/>
  <c r="L41" i="7"/>
  <c r="M41" i="7"/>
  <c r="E9" i="13" s="1"/>
  <c r="D42" i="7"/>
  <c r="E42" i="7"/>
  <c r="F42" i="7"/>
  <c r="G42" i="7"/>
  <c r="H42" i="7"/>
  <c r="I42" i="7"/>
  <c r="J42" i="7"/>
  <c r="K42" i="7"/>
  <c r="L42" i="7"/>
  <c r="M42" i="7"/>
  <c r="E10" i="13" s="1"/>
  <c r="D43" i="7"/>
  <c r="E43" i="7"/>
  <c r="F43" i="7"/>
  <c r="G43" i="7"/>
  <c r="H43" i="7"/>
  <c r="I43" i="7"/>
  <c r="J43" i="7"/>
  <c r="K43" i="7"/>
  <c r="L43" i="7"/>
  <c r="M43" i="7"/>
  <c r="E11" i="13" s="1"/>
  <c r="D44" i="7"/>
  <c r="E44" i="7"/>
  <c r="F44" i="7"/>
  <c r="G44" i="7"/>
  <c r="H44" i="7"/>
  <c r="I44" i="7"/>
  <c r="J44" i="7"/>
  <c r="K44" i="7"/>
  <c r="L44" i="7"/>
  <c r="M44" i="7"/>
  <c r="D45" i="7"/>
  <c r="E45" i="7"/>
  <c r="F45" i="7"/>
  <c r="G45" i="7"/>
  <c r="H45" i="7"/>
  <c r="I45" i="7"/>
  <c r="J45" i="7"/>
  <c r="K45" i="7"/>
  <c r="L45" i="7"/>
  <c r="M45" i="7"/>
  <c r="E13" i="13" s="1"/>
  <c r="D46" i="7"/>
  <c r="E46" i="7"/>
  <c r="F46" i="7"/>
  <c r="G46" i="7"/>
  <c r="H46" i="7"/>
  <c r="I46" i="7"/>
  <c r="J46" i="7"/>
  <c r="K46" i="7"/>
  <c r="L46" i="7"/>
  <c r="M46" i="7"/>
  <c r="D47" i="7"/>
  <c r="E47" i="7"/>
  <c r="F47" i="7"/>
  <c r="G47" i="7"/>
  <c r="H47" i="7"/>
  <c r="I47" i="7"/>
  <c r="J47" i="7"/>
  <c r="K47" i="7"/>
  <c r="L47" i="7"/>
  <c r="M47" i="7"/>
  <c r="E15" i="13" s="1"/>
  <c r="D48" i="7"/>
  <c r="E48" i="7"/>
  <c r="F48" i="7"/>
  <c r="G48" i="7"/>
  <c r="H48" i="7"/>
  <c r="I48" i="7"/>
  <c r="J48" i="7"/>
  <c r="K48" i="7"/>
  <c r="L48" i="7"/>
  <c r="M48" i="7"/>
  <c r="D49" i="7"/>
  <c r="E49" i="7"/>
  <c r="F49" i="7"/>
  <c r="G49" i="7"/>
  <c r="H49" i="7"/>
  <c r="I49" i="7"/>
  <c r="J49" i="7"/>
  <c r="K49" i="7"/>
  <c r="L49" i="7"/>
  <c r="M49" i="7"/>
  <c r="E17" i="13" s="1"/>
  <c r="D50" i="7"/>
  <c r="E50" i="7"/>
  <c r="F50" i="7"/>
  <c r="G50" i="7"/>
  <c r="H50" i="7"/>
  <c r="I50" i="7"/>
  <c r="J50" i="7"/>
  <c r="K50" i="7"/>
  <c r="L50" i="7"/>
  <c r="M50" i="7"/>
  <c r="E38" i="7"/>
  <c r="F38" i="7"/>
  <c r="G38" i="7"/>
  <c r="E6" i="13" s="1"/>
  <c r="H38" i="7"/>
  <c r="I38" i="7"/>
  <c r="J38" i="7"/>
  <c r="K38" i="7"/>
  <c r="L38" i="7"/>
  <c r="M38" i="7"/>
  <c r="D38" i="7"/>
  <c r="O38" i="7" s="1"/>
  <c r="D23" i="7"/>
  <c r="E23" i="7"/>
  <c r="F23" i="7"/>
  <c r="G23" i="7"/>
  <c r="H23" i="7"/>
  <c r="I23" i="7"/>
  <c r="J23" i="7"/>
  <c r="K23" i="7"/>
  <c r="L23" i="7"/>
  <c r="M23" i="7"/>
  <c r="O23" i="7"/>
  <c r="D24" i="7"/>
  <c r="E24" i="7"/>
  <c r="F24" i="7"/>
  <c r="G24" i="7"/>
  <c r="H24" i="7"/>
  <c r="I24" i="7"/>
  <c r="J24" i="7"/>
  <c r="K24" i="7"/>
  <c r="L24" i="7"/>
  <c r="M24" i="7"/>
  <c r="O24" i="7"/>
  <c r="D25" i="7"/>
  <c r="E25" i="7"/>
  <c r="F25" i="7"/>
  <c r="G25" i="7"/>
  <c r="H25" i="7"/>
  <c r="I25" i="7"/>
  <c r="J25" i="7"/>
  <c r="K25" i="7"/>
  <c r="L25" i="7"/>
  <c r="M25" i="7"/>
  <c r="E27" i="13" s="1"/>
  <c r="O25" i="7"/>
  <c r="D26" i="7"/>
  <c r="E26" i="7"/>
  <c r="F26" i="7"/>
  <c r="G26" i="7"/>
  <c r="H26" i="7"/>
  <c r="I26" i="7"/>
  <c r="J26" i="7"/>
  <c r="K26" i="7"/>
  <c r="L26" i="7"/>
  <c r="M26" i="7"/>
  <c r="O26" i="7"/>
  <c r="D27" i="7"/>
  <c r="E27" i="7"/>
  <c r="F27" i="7"/>
  <c r="G27" i="7"/>
  <c r="H27" i="7"/>
  <c r="I27" i="7"/>
  <c r="J27" i="7"/>
  <c r="K27" i="7"/>
  <c r="L27" i="7"/>
  <c r="M27" i="7"/>
  <c r="O27" i="7"/>
  <c r="D28" i="7"/>
  <c r="E28" i="7"/>
  <c r="F28" i="7"/>
  <c r="G28" i="7"/>
  <c r="H28" i="7"/>
  <c r="I28" i="7"/>
  <c r="J28" i="7"/>
  <c r="K28" i="7"/>
  <c r="L28" i="7"/>
  <c r="M28" i="7"/>
  <c r="O28" i="7"/>
  <c r="D29" i="7"/>
  <c r="E29" i="7"/>
  <c r="F29" i="7"/>
  <c r="G29" i="7"/>
  <c r="H29" i="7"/>
  <c r="I29" i="7"/>
  <c r="J29" i="7"/>
  <c r="K29" i="7"/>
  <c r="L29" i="7"/>
  <c r="M29" i="7"/>
  <c r="E31" i="13" s="1"/>
  <c r="E47" i="13" s="1"/>
  <c r="O29" i="7"/>
  <c r="D30" i="7"/>
  <c r="E30" i="7"/>
  <c r="F30" i="7"/>
  <c r="G30" i="7"/>
  <c r="H30" i="7"/>
  <c r="I30" i="7"/>
  <c r="J30" i="7"/>
  <c r="K30" i="7"/>
  <c r="L30" i="7"/>
  <c r="M30" i="7"/>
  <c r="O30" i="7"/>
  <c r="D31" i="7"/>
  <c r="E31" i="7"/>
  <c r="F31" i="7"/>
  <c r="G31" i="7"/>
  <c r="H31" i="7"/>
  <c r="I31" i="7"/>
  <c r="J31" i="7"/>
  <c r="K31" i="7"/>
  <c r="L31" i="7"/>
  <c r="M31" i="7"/>
  <c r="O31" i="7"/>
  <c r="D32" i="7"/>
  <c r="E32" i="7"/>
  <c r="F32" i="7"/>
  <c r="G32" i="7"/>
  <c r="H32" i="7"/>
  <c r="I32" i="7"/>
  <c r="J32" i="7"/>
  <c r="K32" i="7"/>
  <c r="L32" i="7"/>
  <c r="M32" i="7"/>
  <c r="O32" i="7"/>
  <c r="D33" i="7"/>
  <c r="E33" i="7"/>
  <c r="F33" i="7"/>
  <c r="G33" i="7"/>
  <c r="H33" i="7"/>
  <c r="I33" i="7"/>
  <c r="J33" i="7"/>
  <c r="K33" i="7"/>
  <c r="L33" i="7"/>
  <c r="M33" i="7"/>
  <c r="E35" i="13" s="1"/>
  <c r="O33" i="7"/>
  <c r="D34" i="7"/>
  <c r="E34" i="7"/>
  <c r="F34" i="7"/>
  <c r="G34" i="7"/>
  <c r="H34" i="7"/>
  <c r="I34" i="7"/>
  <c r="J34" i="7"/>
  <c r="K34" i="7"/>
  <c r="L34" i="7"/>
  <c r="M34" i="7"/>
  <c r="O34" i="7"/>
  <c r="E22" i="7"/>
  <c r="F22" i="7"/>
  <c r="G22" i="7"/>
  <c r="E24" i="13" s="1"/>
  <c r="H22" i="7"/>
  <c r="I22" i="7"/>
  <c r="J22" i="7"/>
  <c r="K22" i="7"/>
  <c r="L22" i="7"/>
  <c r="M22" i="7"/>
  <c r="O22" i="7"/>
  <c r="D22" i="7"/>
  <c r="E33" i="13" l="1"/>
  <c r="E18" i="13"/>
  <c r="E14" i="13"/>
  <c r="E29" i="13"/>
  <c r="E25" i="13"/>
  <c r="E44" i="13" s="1"/>
  <c r="E16" i="13"/>
  <c r="E12" i="13"/>
  <c r="F35" i="13"/>
  <c r="F31" i="13"/>
  <c r="F47" i="13" s="1"/>
  <c r="F27" i="13"/>
  <c r="E36" i="13"/>
  <c r="E48" i="13" s="1"/>
  <c r="E32" i="13"/>
  <c r="E28" i="13"/>
  <c r="E46" i="13" s="1"/>
  <c r="E34" i="13"/>
  <c r="E30" i="13"/>
  <c r="E42" i="13" s="1"/>
  <c r="CJ8" i="8" s="1"/>
  <c r="E26" i="13"/>
  <c r="E45" i="13" s="1"/>
  <c r="CJ11" i="8" s="1"/>
  <c r="F36" i="13"/>
  <c r="F48" i="13" s="1"/>
  <c r="F32" i="13"/>
  <c r="F41" i="13" s="1"/>
  <c r="F28" i="13"/>
  <c r="F46" i="13" s="1"/>
  <c r="F24" i="13"/>
  <c r="F40" i="13" s="1"/>
  <c r="O50" i="7"/>
  <c r="O48" i="7"/>
  <c r="O46" i="7"/>
  <c r="O44" i="7"/>
  <c r="O42" i="7"/>
  <c r="O40" i="7"/>
  <c r="O49" i="7"/>
  <c r="O47" i="7"/>
  <c r="O45" i="7"/>
  <c r="O43" i="7"/>
  <c r="O41" i="7"/>
  <c r="O39" i="7"/>
  <c r="CJ14" i="8"/>
  <c r="CJ10" i="8"/>
  <c r="E43" i="13"/>
  <c r="X19" i="13"/>
  <c r="G14" i="13"/>
  <c r="X15" i="13"/>
  <c r="G10" i="13"/>
  <c r="F18" i="13"/>
  <c r="F16" i="13"/>
  <c r="F14" i="13"/>
  <c r="F12" i="13"/>
  <c r="F10" i="13"/>
  <c r="F8" i="13"/>
  <c r="E40" i="13"/>
  <c r="X22" i="13"/>
  <c r="G17" i="13"/>
  <c r="X18" i="13"/>
  <c r="G13" i="13"/>
  <c r="X14" i="13"/>
  <c r="G9" i="13"/>
  <c r="X23" i="13"/>
  <c r="G18" i="13"/>
  <c r="F43" i="13"/>
  <c r="X21" i="13"/>
  <c r="G16" i="13"/>
  <c r="G12" i="13"/>
  <c r="X17" i="13"/>
  <c r="X13" i="13"/>
  <c r="F17" i="13"/>
  <c r="F15" i="13"/>
  <c r="F13" i="13"/>
  <c r="F11" i="13"/>
  <c r="F9" i="13"/>
  <c r="V20" i="13"/>
  <c r="V16" i="13"/>
  <c r="V12" i="13"/>
  <c r="V19" i="13"/>
  <c r="V21" i="13"/>
  <c r="V17" i="13"/>
  <c r="V13" i="13"/>
  <c r="V23" i="13"/>
  <c r="V15" i="13"/>
  <c r="V22" i="13"/>
  <c r="V18" i="13"/>
  <c r="V14" i="13"/>
  <c r="V11" i="13"/>
  <c r="Z11" i="13" s="1"/>
  <c r="G15" i="13"/>
  <c r="X20" i="13"/>
  <c r="G11" i="13"/>
  <c r="X16" i="13"/>
  <c r="G7" i="13"/>
  <c r="X12" i="13"/>
  <c r="D86" i="7"/>
  <c r="J86" i="7"/>
  <c r="I86" i="7"/>
  <c r="O86" i="7"/>
  <c r="L86" i="7"/>
  <c r="H86" i="7"/>
  <c r="M86" i="7"/>
  <c r="E86" i="7"/>
  <c r="O35" i="7"/>
  <c r="K86" i="7"/>
  <c r="G86" i="7"/>
  <c r="J35" i="7"/>
  <c r="F35" i="7"/>
  <c r="M35" i="7"/>
  <c r="I35" i="7"/>
  <c r="E35" i="7"/>
  <c r="L35" i="7"/>
  <c r="H35" i="7"/>
  <c r="F86" i="7"/>
  <c r="D35" i="7"/>
  <c r="K35" i="7"/>
  <c r="G35" i="7"/>
  <c r="O155" i="9"/>
  <c r="O28" i="13" s="1"/>
  <c r="Q155" i="9"/>
  <c r="Q28" i="13" s="1"/>
  <c r="S156" i="9"/>
  <c r="S29" i="13" s="1"/>
  <c r="CJ13" i="8" l="1"/>
  <c r="I9" i="13"/>
  <c r="I27" i="13" s="1"/>
  <c r="CO145" i="8" s="1"/>
  <c r="J17" i="13"/>
  <c r="E41" i="13"/>
  <c r="J16" i="13"/>
  <c r="F37" i="13"/>
  <c r="F49" i="13" s="1"/>
  <c r="E37" i="13"/>
  <c r="E49" i="13" s="1"/>
  <c r="J6" i="13"/>
  <c r="I11" i="13"/>
  <c r="I29" i="13" s="1"/>
  <c r="CO147" i="8" s="1"/>
  <c r="I8" i="13"/>
  <c r="I26" i="13" s="1"/>
  <c r="CO144" i="8" s="1"/>
  <c r="J14" i="13"/>
  <c r="I12" i="13"/>
  <c r="I30" i="13" s="1"/>
  <c r="CO148" i="8" s="1"/>
  <c r="J10" i="13"/>
  <c r="J18" i="13"/>
  <c r="I7" i="13"/>
  <c r="I25" i="13" s="1"/>
  <c r="CO143" i="8" s="1"/>
  <c r="I15" i="13"/>
  <c r="I33" i="13" s="1"/>
  <c r="K33" i="13" s="1"/>
  <c r="J8" i="13"/>
  <c r="I10" i="13"/>
  <c r="I28" i="13" s="1"/>
  <c r="CO146" i="8" s="1"/>
  <c r="J12" i="13"/>
  <c r="I14" i="13"/>
  <c r="I32" i="13" s="1"/>
  <c r="CO150" i="8" s="1"/>
  <c r="I18" i="13"/>
  <c r="I36" i="13" s="1"/>
  <c r="CO154" i="8" s="1"/>
  <c r="CJ7" i="8"/>
  <c r="J13" i="13"/>
  <c r="I16" i="13"/>
  <c r="I34" i="13" s="1"/>
  <c r="CO152" i="8" s="1"/>
  <c r="J7" i="13"/>
  <c r="J11" i="13"/>
  <c r="J15" i="13"/>
  <c r="CJ9" i="8"/>
  <c r="CJ15" i="8"/>
  <c r="AA22" i="13"/>
  <c r="Z22" i="13"/>
  <c r="AA17" i="13"/>
  <c r="Z17" i="13"/>
  <c r="AF14" i="13" s="1"/>
  <c r="AA16" i="13"/>
  <c r="Z16" i="13"/>
  <c r="J9" i="13"/>
  <c r="I13" i="13"/>
  <c r="I17" i="13"/>
  <c r="I35" i="13" s="1"/>
  <c r="CO153" i="8" s="1"/>
  <c r="AA11" i="13"/>
  <c r="AA15" i="13"/>
  <c r="Z15" i="13"/>
  <c r="AF16" i="13" s="1"/>
  <c r="Z21" i="13"/>
  <c r="AA21" i="13"/>
  <c r="Z20" i="13"/>
  <c r="AA20" i="13"/>
  <c r="I6" i="13"/>
  <c r="AA14" i="13"/>
  <c r="Z14" i="13"/>
  <c r="AA23" i="13"/>
  <c r="Z23" i="13"/>
  <c r="AA19" i="13"/>
  <c r="Z19" i="13"/>
  <c r="AA18" i="13"/>
  <c r="Z18" i="13"/>
  <c r="AF15" i="13" s="1"/>
  <c r="AA13" i="13"/>
  <c r="Z13" i="13"/>
  <c r="AF18" i="13" s="1"/>
  <c r="AA12" i="13"/>
  <c r="Z12" i="13"/>
  <c r="AF17" i="13" s="1"/>
  <c r="O156" i="9"/>
  <c r="O29" i="13" s="1"/>
  <c r="T156" i="9"/>
  <c r="T29" i="13" s="1"/>
  <c r="T155" i="9"/>
  <c r="T28" i="13" s="1"/>
  <c r="R155" i="9"/>
  <c r="R28" i="13" s="1"/>
  <c r="P155" i="9"/>
  <c r="P28" i="13" s="1"/>
  <c r="V155" i="9"/>
  <c r="V28" i="13" s="1"/>
  <c r="Q156" i="9"/>
  <c r="Q29" i="13" s="1"/>
  <c r="X156" i="9"/>
  <c r="X29" i="13" s="1"/>
  <c r="W156" i="9"/>
  <c r="W29" i="13" s="1"/>
  <c r="U155" i="9"/>
  <c r="U28" i="13" s="1"/>
  <c r="X155" i="9"/>
  <c r="X28" i="13" s="1"/>
  <c r="U156" i="9"/>
  <c r="U29" i="13" s="1"/>
  <c r="W155" i="9"/>
  <c r="W28" i="13" s="1"/>
  <c r="P156" i="9"/>
  <c r="P29" i="13" s="1"/>
  <c r="R156" i="9"/>
  <c r="R29" i="13" s="1"/>
  <c r="S155" i="9"/>
  <c r="S28" i="13" s="1"/>
  <c r="V156" i="9"/>
  <c r="V29" i="13" s="1"/>
  <c r="CJ16" i="8" l="1"/>
  <c r="L27" i="13"/>
  <c r="J27" i="13"/>
  <c r="K27" i="13"/>
  <c r="Z4" i="13"/>
  <c r="P3" i="8" s="1"/>
  <c r="Z6" i="13"/>
  <c r="M15" i="13"/>
  <c r="L33" i="13"/>
  <c r="CO151" i="8"/>
  <c r="M11" i="13"/>
  <c r="M14" i="13"/>
  <c r="J33" i="13"/>
  <c r="M10" i="13"/>
  <c r="M13" i="13"/>
  <c r="K34" i="13"/>
  <c r="L34" i="13"/>
  <c r="M9" i="13"/>
  <c r="J34" i="13"/>
  <c r="AF12" i="13"/>
  <c r="M16" i="13"/>
  <c r="J26" i="13"/>
  <c r="L26" i="13"/>
  <c r="K26" i="13"/>
  <c r="I24" i="13"/>
  <c r="CO142" i="8" s="1"/>
  <c r="M8" i="13"/>
  <c r="AF13" i="13"/>
  <c r="AF19" i="13"/>
  <c r="K36" i="13"/>
  <c r="J36" i="13"/>
  <c r="L36" i="13"/>
  <c r="L35" i="13"/>
  <c r="J35" i="13"/>
  <c r="K35" i="13"/>
  <c r="J25" i="13"/>
  <c r="K25" i="13"/>
  <c r="L25" i="13"/>
  <c r="J32" i="13"/>
  <c r="L32" i="13"/>
  <c r="K32" i="13"/>
  <c r="M12" i="13"/>
  <c r="I31" i="13"/>
  <c r="CO149" i="8" s="1"/>
  <c r="J30" i="13"/>
  <c r="K30" i="13"/>
  <c r="L30" i="13"/>
  <c r="AF11" i="13"/>
  <c r="J28" i="13"/>
  <c r="K28" i="13"/>
  <c r="L28" i="13"/>
  <c r="K29" i="13"/>
  <c r="J29" i="13"/>
  <c r="L29" i="13"/>
  <c r="CM157" i="8" l="1"/>
  <c r="L31" i="13"/>
  <c r="J31" i="13"/>
  <c r="K31" i="13"/>
  <c r="K24" i="13"/>
  <c r="J24" i="13"/>
  <c r="L24" i="13"/>
</calcChain>
</file>

<file path=xl/sharedStrings.xml><?xml version="1.0" encoding="utf-8"?>
<sst xmlns="http://schemas.openxmlformats.org/spreadsheetml/2006/main" count="665" uniqueCount="190">
  <si>
    <t>Income by decile</t>
  </si>
  <si>
    <t>Equivalised disposable income:</t>
  </si>
  <si>
    <t>Equivalised disposable income (lower boundary):</t>
  </si>
  <si>
    <t>2016/17</t>
  </si>
  <si>
    <t>Bottom</t>
  </si>
  <si>
    <t>Top</t>
  </si>
  <si>
    <t>2015/16</t>
  </si>
  <si>
    <t>All</t>
  </si>
  <si>
    <t>Your household</t>
  </si>
  <si>
    <t>Your household income</t>
  </si>
  <si>
    <t>Your age</t>
  </si>
  <si>
    <t>Your region</t>
  </si>
  <si>
    <t>0-13</t>
  </si>
  <si>
    <t>14-18</t>
  </si>
  <si>
    <t>£</t>
  </si>
  <si>
    <t>Period</t>
  </si>
  <si>
    <t>Decile 1</t>
  </si>
  <si>
    <t>Decile 2</t>
  </si>
  <si>
    <t>Decile 3</t>
  </si>
  <si>
    <t>Decile 4</t>
  </si>
  <si>
    <t>Decile 5</t>
  </si>
  <si>
    <t>Decile 6</t>
  </si>
  <si>
    <t>Decile 7</t>
  </si>
  <si>
    <t>Decile 8</t>
  </si>
  <si>
    <t>Decile 9</t>
  </si>
  <si>
    <t>Decile 10</t>
  </si>
  <si>
    <t>Lower</t>
  </si>
  <si>
    <t>Percent higher</t>
  </si>
  <si>
    <t>Percent lower</t>
  </si>
  <si>
    <t>Food and non-alcoholic drinks</t>
  </si>
  <si>
    <t>Alcoholic drink, tobacco and narcotics</t>
  </si>
  <si>
    <t>Clothing and footwear</t>
  </si>
  <si>
    <t>Housing (net)3, fuel and power</t>
  </si>
  <si>
    <t>Household goods and services</t>
  </si>
  <si>
    <t>Health</t>
  </si>
  <si>
    <t>Transport</t>
  </si>
  <si>
    <t>Communication</t>
  </si>
  <si>
    <t>Recreation and culture</t>
  </si>
  <si>
    <t>Education</t>
  </si>
  <si>
    <t>Restaurants and hotels</t>
  </si>
  <si>
    <t>Miscellaneous goods and services</t>
  </si>
  <si>
    <t>Other expenditure items</t>
  </si>
  <si>
    <t>% share of their weekly net income</t>
  </si>
  <si>
    <t>Total</t>
  </si>
  <si>
    <t>??</t>
  </si>
  <si>
    <t>Equivalised disposable income p/week</t>
  </si>
  <si>
    <t>Disposable  Income</t>
  </si>
  <si>
    <t xml:space="preserve">Disposable income </t>
  </si>
  <si>
    <t>% spent of weekly disposable income</t>
  </si>
  <si>
    <t>% share of expenditure</t>
  </si>
  <si>
    <t>Disposable income p/week (not equivalised)</t>
  </si>
  <si>
    <t>Disposable income</t>
  </si>
  <si>
    <t>&lt; 30</t>
  </si>
  <si>
    <t>30-49</t>
  </si>
  <si>
    <t>50-64</t>
  </si>
  <si>
    <t>65-74</t>
  </si>
  <si>
    <t>&gt; 75</t>
  </si>
  <si>
    <t>United Kingdom</t>
  </si>
  <si>
    <t>England</t>
  </si>
  <si>
    <t>North East</t>
  </si>
  <si>
    <t>North West</t>
  </si>
  <si>
    <t>Yorkshire &amp; H</t>
  </si>
  <si>
    <t>East Midlands</t>
  </si>
  <si>
    <t>West Midlands</t>
  </si>
  <si>
    <t xml:space="preserve">East </t>
  </si>
  <si>
    <t>London</t>
  </si>
  <si>
    <t>South East</t>
  </si>
  <si>
    <t xml:space="preserve">South West </t>
  </si>
  <si>
    <t>Wales</t>
  </si>
  <si>
    <t>Scotland</t>
  </si>
  <si>
    <t>Northern Ireland</t>
  </si>
  <si>
    <t xml:space="preserve">% share of expenditure </t>
  </si>
  <si>
    <t>Decile</t>
  </si>
  <si>
    <t>Expenditure share ranked</t>
  </si>
  <si>
    <t>Other</t>
  </si>
  <si>
    <t>Annual % growth by equivilised disposable income decile, Jan 2006 to Mar 2018, UK [https://www.ons.gov.uk/economy/inflationandpriceindices/articles/cpihconsistentinflationrateestimatesforukhouseholdgroups20052017/2005to2018]</t>
  </si>
  <si>
    <t>Age</t>
  </si>
  <si>
    <t>&lt;30</t>
  </si>
  <si>
    <t>75+</t>
  </si>
  <si>
    <t>Region</t>
  </si>
  <si>
    <t>2014/2015</t>
  </si>
  <si>
    <t>2014/15</t>
  </si>
  <si>
    <t xml:space="preserve">Percent of expenditure results </t>
  </si>
  <si>
    <t xml:space="preserve">Income </t>
  </si>
  <si>
    <t xml:space="preserve">OECD-modified equivalence scale </t>
  </si>
  <si>
    <t>First adult</t>
  </si>
  <si>
    <t>Additional adult</t>
  </si>
  <si>
    <t>Dependent aged:</t>
  </si>
  <si>
    <t>Yorkshire and The Humber</t>
  </si>
  <si>
    <t>East</t>
  </si>
  <si>
    <t>South West</t>
  </si>
  <si>
    <t>Aggregate (equally weighted)</t>
  </si>
  <si>
    <t>Percent of income expenditure</t>
  </si>
  <si>
    <t>Aggregate (half income weighted)</t>
  </si>
  <si>
    <t xml:space="preserve">Higher </t>
  </si>
  <si>
    <t>Percent of time that user's current decile has been higher than median since 2006</t>
  </si>
  <si>
    <t>=IF(B154&gt;=0.5, "Inflation for your current decile *X* has been higher than average for "&amp;O155 *100 &amp; "% of the time since 2006",  "Inflation for your current decile *X* has been lower than average for "&amp;O156 *100 &amp; "% of the time since 2006")</t>
  </si>
  <si>
    <t>Aggregate</t>
  </si>
  <si>
    <t>The above merged into different categories</t>
  </si>
  <si>
    <t>Essentials (93&amp;96</t>
  </si>
  <si>
    <t>Luxury (101 &amp; 103)</t>
  </si>
  <si>
    <t xml:space="preserve">Transport </t>
  </si>
  <si>
    <t>Education and Health (102 &amp; 98)</t>
  </si>
  <si>
    <t>Alcoholic drink, tobacco</t>
  </si>
  <si>
    <t>Household goods &amp; services</t>
  </si>
  <si>
    <t>Other (104&amp;105)</t>
  </si>
  <si>
    <t>TOTAL</t>
  </si>
  <si>
    <t>Food and drink</t>
  </si>
  <si>
    <t>Housing and power</t>
  </si>
  <si>
    <t>Recreation and Culture</t>
  </si>
  <si>
    <t>Miscellanous goods and services</t>
  </si>
  <si>
    <t xml:space="preserve">Other </t>
  </si>
  <si>
    <t>Aggregate ranking against everyone</t>
  </si>
  <si>
    <t>Essentials</t>
  </si>
  <si>
    <t>Luxuries</t>
  </si>
  <si>
    <t>Health and education</t>
  </si>
  <si>
    <t>housing fuel and power</t>
  </si>
  <si>
    <t xml:space="preserve">household goods </t>
  </si>
  <si>
    <t>health</t>
  </si>
  <si>
    <t>communication</t>
  </si>
  <si>
    <t>rec and culuture</t>
  </si>
  <si>
    <t>education</t>
  </si>
  <si>
    <t>restaurants and hotels</t>
  </si>
  <si>
    <t>misc goods</t>
  </si>
  <si>
    <t>other</t>
  </si>
  <si>
    <t>food and non-alcoholic drinks</t>
  </si>
  <si>
    <t>alcohol, tobacco and narcotics</t>
  </si>
  <si>
    <t>clothing and footwear</t>
  </si>
  <si>
    <t>housing, fuel and power</t>
  </si>
  <si>
    <t>household goods and services</t>
  </si>
  <si>
    <t>transport</t>
  </si>
  <si>
    <t>recreation and culture</t>
  </si>
  <si>
    <t>miscellaneous goods and services</t>
  </si>
  <si>
    <t>other expenditure items</t>
  </si>
  <si>
    <t>other items</t>
  </si>
  <si>
    <t>AVG</t>
  </si>
  <si>
    <t>Weekly</t>
  </si>
  <si>
    <t>Monthly</t>
  </si>
  <si>
    <t>Yearly</t>
  </si>
  <si>
    <t>Spending groups</t>
  </si>
  <si>
    <t>Health_and_education</t>
  </si>
  <si>
    <t>Alcohol_tobacco_and_narcotics</t>
  </si>
  <si>
    <t>Household_goods_and_services</t>
  </si>
  <si>
    <t>Clothing_and_footwear</t>
  </si>
  <si>
    <t>CPIH</t>
  </si>
  <si>
    <t>Higher than avg</t>
  </si>
  <si>
    <t>Lower than avg</t>
  </si>
  <si>
    <t>Percent of time higher than avg inflation since jan 2008</t>
  </si>
  <si>
    <t>Percent of time higher than CPIH since jan 2008</t>
  </si>
  <si>
    <t>Higher</t>
  </si>
  <si>
    <t>CONDENSED CATEGORIES</t>
  </si>
  <si>
    <t>Health and Education</t>
  </si>
  <si>
    <t>Alcohol, tobacco and narcotics</t>
  </si>
  <si>
    <t>Dependents</t>
  </si>
  <si>
    <t>Average</t>
  </si>
  <si>
    <t>Household Income</t>
  </si>
  <si>
    <t>What If analysis CATEGORIES</t>
  </si>
  <si>
    <t>Hypothetical formula</t>
  </si>
  <si>
    <t>Individuals inputted data</t>
  </si>
  <si>
    <t>What is your individual inflation rate?</t>
  </si>
  <si>
    <t>Dependants</t>
  </si>
  <si>
    <t>Your inflation over time</t>
  </si>
  <si>
    <t>Where you fit</t>
  </si>
  <si>
    <t xml:space="preserve">Built using ONS statistics. All data sources are referenced within the data tabs </t>
  </si>
  <si>
    <t xml:space="preserve">Created by Harry Cooke, Katie Biggerstaff and Rich Pickford </t>
  </si>
  <si>
    <t>Clothing &amp; footwear</t>
  </si>
  <si>
    <t>Income</t>
  </si>
  <si>
    <t>Aggregate (0.5, 0.25, 0.25)</t>
  </si>
  <si>
    <t>Aggregate (evens; 1/3)</t>
  </si>
  <si>
    <r>
      <t xml:space="preserve">COMBINED </t>
    </r>
    <r>
      <rPr>
        <b/>
        <sz val="11"/>
        <color theme="1"/>
        <rFont val="Calibri"/>
        <family val="2"/>
        <scheme val="minor"/>
      </rPr>
      <t>USER</t>
    </r>
    <r>
      <rPr>
        <sz val="11"/>
        <color theme="1"/>
        <rFont val="Calibri"/>
        <family val="2"/>
        <scheme val="minor"/>
      </rPr>
      <t xml:space="preserve"> SPEND</t>
    </r>
  </si>
  <si>
    <t xml:space="preserve">Input your household details into the boxes on the left. Your household income is calculated by adding household wages (minus taxes) with any benefits you may receive. </t>
  </si>
  <si>
    <t>Additional adults in the household</t>
  </si>
  <si>
    <t>How does your expenditure spend compare to others?</t>
  </si>
  <si>
    <t>Where does your household income go?</t>
  </si>
  <si>
    <t>Inflation over time</t>
  </si>
  <si>
    <t>Income spend</t>
  </si>
  <si>
    <t>Combined categories</t>
  </si>
  <si>
    <t>Family Makeup Validation</t>
  </si>
  <si>
    <t xml:space="preserve">Comparison </t>
  </si>
  <si>
    <t>Areas with a turquoise backgrounds can be altered by you</t>
  </si>
  <si>
    <t>Create a comparison. What changes if you have a child, move to Wales or get married?</t>
  </si>
  <si>
    <t>Household Composition</t>
  </si>
  <si>
    <t>Comparison position</t>
  </si>
  <si>
    <t xml:space="preserve">To highlight how your basket of goods compares with other people's we have visualised your position against them. Different groups focus their spending on particular groups and it is helpful to see where you fit.  We have used the full categories within this visualisation to increase the detail.  </t>
  </si>
  <si>
    <t xml:space="preserve">Based on the average income within your decile we have highlighted where your money is spent base on your income, household composition, age and region. You can see the percentage spent, cash value based on the average in your position and how much of your income is used to purchase these things.  </t>
  </si>
  <si>
    <t>If people like you spend less than the majority of other groups these boxes will change to green, if you are a heavy spender on theses items it will change to red. Grey means your spend is in the middle of the distribution. Please not that you may still spend a significant amount per category even if a section is green.</t>
  </si>
  <si>
    <t xml:space="preserve">Income spend validation </t>
  </si>
  <si>
    <t>Data and Formulas</t>
  </si>
  <si>
    <r>
      <t>Your age and location provides a more accurate picture of your spend through the data tool.</t>
    </r>
    <r>
      <rPr>
        <b/>
        <sz val="14"/>
        <color theme="1"/>
        <rFont val="Museo Sans 300"/>
        <family val="3"/>
      </rPr>
      <t/>
    </r>
  </si>
  <si>
    <t xml:space="preserve">We don't believe a single inflation measure based on what we spend our income on reflects our individual experiences.  This tool allows you to identify what people like you generally spent their money on and how inflation impacts your basket of goods. Built from ONS (Office of National Statistics) data as part of a Nottingham Civic Exchange and RSA student research project we hope you enjoy seeing where you fit in. We believe the Bank of England should publish how inflation impacts different groups in society building on the Housing Cost Indices produced by the 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</si>
</sst>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quot;£&quot;#,##0"/>
    <numFmt numFmtId="167" formatCode="0.0"/>
  </numFmts>
  <fonts count="47">
    <font>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28"/>
      <color theme="0"/>
      <name val="Museo Sans 300"/>
      <family val="3"/>
    </font>
    <font>
      <sz val="11"/>
      <color theme="1"/>
      <name val="Museo Sans 300"/>
      <family val="3"/>
    </font>
    <font>
      <sz val="20"/>
      <color theme="1"/>
      <name val="Museo Sans 300"/>
      <family val="3"/>
    </font>
    <font>
      <sz val="10"/>
      <color theme="1"/>
      <name val="Museo Sans 300"/>
      <family val="3"/>
    </font>
    <font>
      <sz val="14"/>
      <color theme="1"/>
      <name val="Museo Sans 300"/>
      <family val="3"/>
    </font>
    <font>
      <sz val="11"/>
      <color theme="0" tint="-4.9989318521683403E-2"/>
      <name val="Museo Sans 300"/>
      <family val="3"/>
    </font>
    <font>
      <sz val="11"/>
      <color theme="0"/>
      <name val="Museo Sans 300"/>
      <family val="3"/>
    </font>
    <font>
      <sz val="13.9"/>
      <color theme="1"/>
      <name val="Museo Sans 300"/>
      <family val="3"/>
    </font>
    <font>
      <sz val="12"/>
      <color theme="1"/>
      <name val="Museo Sans 300"/>
      <family val="3"/>
    </font>
    <font>
      <sz val="11"/>
      <name val="Museo Sans 300"/>
      <family val="3"/>
    </font>
    <font>
      <sz val="8"/>
      <color theme="0"/>
      <name val="Museo Sans 300"/>
      <family val="3"/>
    </font>
    <font>
      <sz val="9"/>
      <color theme="0"/>
      <name val="Museo Sans 300"/>
      <family val="3"/>
    </font>
    <font>
      <sz val="8"/>
      <color theme="1"/>
      <name val="Museo Sans 300"/>
      <family val="3"/>
    </font>
    <font>
      <sz val="16"/>
      <color theme="1"/>
      <name val="Museo Sans 300"/>
      <family val="3"/>
    </font>
    <font>
      <sz val="10"/>
      <name val="Museo Sans 300"/>
      <family val="3"/>
    </font>
    <font>
      <b/>
      <sz val="24"/>
      <color theme="1"/>
      <name val="Museo Sans 300"/>
      <family val="3"/>
    </font>
    <font>
      <b/>
      <sz val="10"/>
      <color theme="1"/>
      <name val="Museo Sans 300"/>
      <family val="3"/>
    </font>
    <font>
      <b/>
      <sz val="14"/>
      <color theme="1"/>
      <name val="Museo Sans 300"/>
      <family val="3"/>
    </font>
    <font>
      <sz val="14"/>
      <name val="Museo Sans 300"/>
      <family val="3"/>
    </font>
    <font>
      <sz val="1"/>
      <color theme="5" tint="0.79998168889431442"/>
      <name val="Museo Sans 300"/>
      <family val="3"/>
    </font>
    <font>
      <sz val="5"/>
      <color theme="1"/>
      <name val="Museo Sans 300"/>
      <family val="3"/>
    </font>
    <font>
      <sz val="5"/>
      <color rgb="FFFF8989"/>
      <name val="Museo Sans 300"/>
      <family val="3"/>
    </font>
    <font>
      <sz val="11"/>
      <color rgb="FFFF0000"/>
      <name val="Museo Sans 300"/>
      <family val="3"/>
    </font>
    <font>
      <sz val="5"/>
      <color theme="7" tint="0.59999389629810485"/>
      <name val="Museo Sans 300"/>
      <family val="3"/>
    </font>
    <font>
      <sz val="5"/>
      <color theme="8" tint="0.59999389629810485"/>
      <name val="Museo Sans 300"/>
      <family val="3"/>
    </font>
    <font>
      <sz val="5"/>
      <color rgb="FFCC99FF"/>
      <name val="Museo Sans 300"/>
      <family val="3"/>
    </font>
    <font>
      <sz val="5"/>
      <color theme="5" tint="0.39997558519241921"/>
      <name val="Museo Sans 300"/>
      <family val="3"/>
    </font>
    <font>
      <sz val="5"/>
      <color rgb="FFCCFFFF"/>
      <name val="Museo Sans 300"/>
      <family val="3"/>
    </font>
    <font>
      <sz val="5"/>
      <color rgb="FFFF99CC"/>
      <name val="Museo Sans 300"/>
      <family val="3"/>
    </font>
    <font>
      <sz val="5"/>
      <color rgb="FF99FF99"/>
      <name val="Museo Sans 300"/>
      <family val="3"/>
    </font>
    <font>
      <sz val="5"/>
      <color rgb="FFB0DEDC"/>
      <name val="Museo Sans 300"/>
      <family val="3"/>
    </font>
    <font>
      <sz val="18"/>
      <color theme="1"/>
      <name val="Museo Sans 300"/>
      <family val="3"/>
    </font>
    <font>
      <sz val="5"/>
      <color theme="2"/>
      <name val="Museo Sans 300"/>
      <family val="3"/>
    </font>
    <font>
      <sz val="24"/>
      <color theme="1"/>
      <name val="Museo Sans 300"/>
      <family val="3"/>
    </font>
    <font>
      <sz val="36"/>
      <color theme="0"/>
      <name val="Museo Sans 300"/>
      <family val="3"/>
    </font>
    <font>
      <sz val="28"/>
      <color theme="1"/>
      <name val="Museo Sans 300"/>
      <family val="3"/>
    </font>
    <font>
      <b/>
      <sz val="12"/>
      <color theme="1"/>
      <name val="Calibri"/>
      <family val="2"/>
      <scheme val="minor"/>
    </font>
    <font>
      <b/>
      <sz val="14"/>
      <color theme="1"/>
      <name val="Calibri"/>
      <family val="2"/>
      <scheme val="minor"/>
    </font>
    <font>
      <sz val="18"/>
      <color theme="1"/>
      <name val="Calibri"/>
      <family val="2"/>
      <scheme val="minor"/>
    </font>
    <font>
      <b/>
      <sz val="18"/>
      <color theme="1"/>
      <name val="Calibri"/>
      <family val="2"/>
      <scheme val="minor"/>
    </font>
    <font>
      <b/>
      <sz val="20"/>
      <color theme="1"/>
      <name val="Calibri"/>
      <family val="2"/>
      <scheme val="minor"/>
    </font>
  </fonts>
  <fills count="20">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rgb="FFFF8989"/>
        <bgColor indexed="64"/>
      </patternFill>
    </fill>
    <fill>
      <patternFill patternType="solid">
        <fgColor theme="7" tint="0.59999389629810485"/>
        <bgColor indexed="64"/>
      </patternFill>
    </fill>
    <fill>
      <patternFill patternType="solid">
        <fgColor rgb="FFCC99FF"/>
        <bgColor indexed="64"/>
      </patternFill>
    </fill>
    <fill>
      <patternFill patternType="solid">
        <fgColor theme="5" tint="0.39997558519241921"/>
        <bgColor indexed="64"/>
      </patternFill>
    </fill>
    <fill>
      <patternFill patternType="solid">
        <fgColor rgb="FFCCFFFF"/>
        <bgColor indexed="64"/>
      </patternFill>
    </fill>
    <fill>
      <patternFill patternType="solid">
        <fgColor rgb="FFFF99CC"/>
        <bgColor indexed="64"/>
      </patternFill>
    </fill>
    <fill>
      <patternFill patternType="solid">
        <fgColor rgb="FF99FF99"/>
        <bgColor indexed="64"/>
      </patternFill>
    </fill>
    <fill>
      <patternFill patternType="solid">
        <fgColor rgb="FFB0DEDC"/>
        <bgColor indexed="64"/>
      </patternFill>
    </fill>
    <fill>
      <patternFill patternType="solid">
        <fgColor theme="0"/>
        <bgColor indexed="64"/>
      </patternFill>
    </fill>
    <fill>
      <patternFill patternType="solid">
        <fgColor theme="0" tint="-4.9989318521683403E-2"/>
        <bgColor indexed="64"/>
      </patternFill>
    </fill>
    <fill>
      <patternFill patternType="solid">
        <fgColor rgb="FF9900CC"/>
        <bgColor indexed="64"/>
      </patternFill>
    </fill>
    <fill>
      <patternFill patternType="solid">
        <fgColor rgb="FFFFFF00"/>
        <bgColor indexed="64"/>
      </patternFill>
    </fill>
    <fill>
      <patternFill patternType="solid">
        <fgColor rgb="FF33CCCC"/>
        <bgColor indexed="64"/>
      </patternFill>
    </fill>
    <fill>
      <patternFill patternType="solid">
        <fgColor rgb="FFE8005A"/>
        <bgColor indexed="64"/>
      </patternFill>
    </fill>
    <fill>
      <patternFill patternType="solid">
        <fgColor theme="2"/>
        <bgColor indexed="64"/>
      </patternFill>
    </fill>
    <fill>
      <patternFill patternType="solid">
        <fgColor theme="1" tint="0.499984740745262"/>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right/>
      <top/>
      <bottom style="thin">
        <color theme="0" tint="-0.149998474074526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theme="0"/>
      </left>
      <right/>
      <top style="thin">
        <color indexed="64"/>
      </top>
      <bottom/>
      <diagonal/>
    </border>
    <border>
      <left style="thin">
        <color theme="0"/>
      </left>
      <right/>
      <top style="thin">
        <color indexed="64"/>
      </top>
      <bottom style="thin">
        <color theme="0"/>
      </bottom>
      <diagonal/>
    </border>
    <border>
      <left style="thin">
        <color theme="0"/>
      </left>
      <right style="thin">
        <color theme="2"/>
      </right>
      <top style="thin">
        <color theme="0"/>
      </top>
      <bottom style="thin">
        <color theme="2"/>
      </bottom>
      <diagonal/>
    </border>
    <border>
      <left/>
      <right style="thin">
        <color theme="0"/>
      </right>
      <top style="thin">
        <color theme="0"/>
      </top>
      <bottom style="thin">
        <color theme="2"/>
      </bottom>
      <diagonal/>
    </border>
    <border>
      <left style="thin">
        <color theme="0"/>
      </left>
      <right style="thin">
        <color theme="2"/>
      </right>
      <top style="thin">
        <color theme="2"/>
      </top>
      <bottom style="thin">
        <color theme="2"/>
      </bottom>
      <diagonal/>
    </border>
    <border>
      <left/>
      <right style="thin">
        <color theme="0"/>
      </right>
      <top style="thin">
        <color theme="2"/>
      </top>
      <bottom style="thin">
        <color theme="2"/>
      </bottom>
      <diagonal/>
    </border>
    <border>
      <left style="thin">
        <color theme="2"/>
      </left>
      <right style="thin">
        <color theme="2"/>
      </right>
      <top style="thin">
        <color theme="0"/>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2"/>
      </right>
      <top/>
      <bottom style="thin">
        <color theme="2"/>
      </bottom>
      <diagonal/>
    </border>
    <border>
      <left style="thin">
        <color theme="2"/>
      </left>
      <right style="thin">
        <color theme="2"/>
      </right>
      <top style="thin">
        <color theme="2"/>
      </top>
      <bottom/>
      <diagonal/>
    </border>
    <border>
      <left style="thin">
        <color theme="0"/>
      </left>
      <right style="thin">
        <color theme="2"/>
      </right>
      <top style="thin">
        <color theme="2"/>
      </top>
      <bottom/>
      <diagonal/>
    </border>
    <border>
      <left/>
      <right style="thin">
        <color theme="0"/>
      </right>
      <top style="thin">
        <color theme="2"/>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right style="medium">
        <color theme="1"/>
      </right>
      <top/>
      <bottom style="thin">
        <color theme="0" tint="-0.14999847407452621"/>
      </bottom>
      <diagonal/>
    </border>
    <border>
      <left style="thick">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bottom style="thin">
        <color theme="2"/>
      </bottom>
      <diagonal/>
    </border>
    <border>
      <left style="thin">
        <color theme="2"/>
      </left>
      <right style="thick">
        <color theme="0"/>
      </right>
      <top/>
      <bottom style="thin">
        <color theme="2"/>
      </bottom>
      <diagonal/>
    </border>
    <border>
      <left style="thick">
        <color theme="0"/>
      </left>
      <right style="thin">
        <color theme="2"/>
      </right>
      <top style="thin">
        <color theme="2"/>
      </top>
      <bottom style="thin">
        <color theme="2"/>
      </bottom>
      <diagonal/>
    </border>
    <border>
      <left style="thin">
        <color theme="2"/>
      </left>
      <right style="thick">
        <color theme="0"/>
      </right>
      <top style="thin">
        <color theme="2"/>
      </top>
      <bottom style="thin">
        <color theme="2"/>
      </bottom>
      <diagonal/>
    </border>
    <border>
      <left style="thick">
        <color theme="0"/>
      </left>
      <right style="thin">
        <color theme="2"/>
      </right>
      <top style="thin">
        <color theme="2"/>
      </top>
      <bottom style="thick">
        <color theme="0"/>
      </bottom>
      <diagonal/>
    </border>
    <border>
      <left style="thin">
        <color theme="2"/>
      </left>
      <right style="thin">
        <color theme="2"/>
      </right>
      <top style="thin">
        <color theme="2"/>
      </top>
      <bottom style="thick">
        <color theme="0"/>
      </bottom>
      <diagonal/>
    </border>
    <border>
      <left style="thin">
        <color theme="2"/>
      </left>
      <right style="thick">
        <color theme="0"/>
      </right>
      <top style="thin">
        <color theme="2"/>
      </top>
      <bottom style="thick">
        <color theme="0"/>
      </bottom>
      <diagonal/>
    </border>
  </borders>
  <cellStyleXfs count="2">
    <xf numFmtId="0" fontId="0" fillId="0" borderId="0"/>
    <xf numFmtId="9" fontId="2" fillId="0" borderId="0" applyFont="0" applyFill="0" applyBorder="0" applyAlignment="0" applyProtection="0"/>
  </cellStyleXfs>
  <cellXfs count="411">
    <xf numFmtId="0" fontId="0" fillId="0" borderId="0" xfId="0"/>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quotePrefix="1"/>
    <xf numFmtId="9" fontId="0" fillId="0" borderId="0" xfId="1" applyFont="1"/>
    <xf numFmtId="164" fontId="0" fillId="0" borderId="0" xfId="1" applyNumberFormat="1" applyFont="1"/>
    <xf numFmtId="164" fontId="0" fillId="0" borderId="0" xfId="0" applyNumberFormat="1"/>
    <xf numFmtId="0" fontId="0" fillId="0" borderId="0" xfId="0" applyAlignment="1">
      <alignment vertical="center" wrapText="1"/>
    </xf>
    <xf numFmtId="9" fontId="0" fillId="0" borderId="0" xfId="0" applyNumberFormat="1"/>
    <xf numFmtId="0" fontId="0" fillId="0" borderId="0" xfId="0" applyAlignment="1">
      <alignment horizontal="center" vertical="center" wrapText="1"/>
    </xf>
    <xf numFmtId="10" fontId="0" fillId="0" borderId="0" xfId="0" applyNumberFormat="1"/>
    <xf numFmtId="164" fontId="4" fillId="0" borderId="0" xfId="0" quotePrefix="1" applyNumberFormat="1" applyFont="1"/>
    <xf numFmtId="10" fontId="0" fillId="0" borderId="0" xfId="1" applyNumberFormat="1" applyFont="1"/>
    <xf numFmtId="0" fontId="4" fillId="0" borderId="0" xfId="0" quotePrefix="1" applyFont="1"/>
    <xf numFmtId="0" fontId="4" fillId="0" borderId="0" xfId="0" applyFont="1"/>
    <xf numFmtId="0" fontId="0" fillId="0" borderId="0" xfId="0" applyAlignment="1">
      <alignment horizontal="center" vertical="center" wrapText="1"/>
    </xf>
    <xf numFmtId="10" fontId="0" fillId="0" borderId="0" xfId="0" quotePrefix="1" applyNumberFormat="1"/>
    <xf numFmtId="0" fontId="0" fillId="0" borderId="0" xfId="0" applyAlignment="1">
      <alignment horizontal="center" vertical="center" wrapText="1"/>
    </xf>
    <xf numFmtId="0" fontId="0" fillId="0" borderId="19" xfId="0" applyBorder="1"/>
    <xf numFmtId="9" fontId="0" fillId="0" borderId="0" xfId="1" applyFont="1" applyAlignment="1">
      <alignment vertical="center" wrapText="1"/>
    </xf>
    <xf numFmtId="0" fontId="0" fillId="0" borderId="0" xfId="0" applyBorder="1" applyAlignment="1">
      <alignment horizontal="center" vertical="center" wrapText="1"/>
    </xf>
    <xf numFmtId="164" fontId="4" fillId="0" borderId="0" xfId="0" quotePrefix="1" applyNumberFormat="1" applyFont="1" applyBorder="1"/>
    <xf numFmtId="164" fontId="0" fillId="0" borderId="0" xfId="1" applyNumberFormat="1" applyFont="1" applyBorder="1" applyAlignment="1"/>
    <xf numFmtId="164" fontId="0" fillId="0" borderId="0" xfId="0" applyNumberFormat="1" applyBorder="1"/>
    <xf numFmtId="0" fontId="0" fillId="0" borderId="4" xfId="0" applyBorder="1" applyAlignment="1">
      <alignment horizontal="center" vertical="center" wrapText="1"/>
    </xf>
    <xf numFmtId="164" fontId="0" fillId="0" borderId="5" xfId="0" applyNumberFormat="1" applyBorder="1"/>
    <xf numFmtId="9" fontId="0" fillId="0" borderId="4" xfId="1" applyFont="1" applyBorder="1"/>
    <xf numFmtId="9" fontId="0" fillId="0" borderId="0" xfId="1" applyFont="1" applyBorder="1"/>
    <xf numFmtId="9" fontId="0" fillId="0" borderId="5" xfId="1" applyFont="1" applyBorder="1"/>
    <xf numFmtId="9" fontId="0" fillId="0" borderId="0" xfId="1" applyFont="1" applyBorder="1" applyAlignment="1">
      <alignment vertical="center" wrapText="1"/>
    </xf>
    <xf numFmtId="9" fontId="0" fillId="0" borderId="7" xfId="1" applyFont="1" applyBorder="1"/>
    <xf numFmtId="9" fontId="0" fillId="0" borderId="8" xfId="1" applyFont="1" applyBorder="1"/>
    <xf numFmtId="0" fontId="0" fillId="0" borderId="4" xfId="0" applyBorder="1" applyAlignment="1">
      <alignment horizontal="left" vertical="top"/>
    </xf>
    <xf numFmtId="9" fontId="0" fillId="0" borderId="0" xfId="1" applyNumberFormat="1" applyFont="1" applyBorder="1"/>
    <xf numFmtId="164" fontId="0" fillId="0" borderId="7" xfId="0" applyNumberFormat="1" applyBorder="1"/>
    <xf numFmtId="164" fontId="0" fillId="0" borderId="8" xfId="0" applyNumberFormat="1" applyBorder="1"/>
    <xf numFmtId="9" fontId="0" fillId="0" borderId="6" xfId="1" applyFont="1" applyBorder="1"/>
    <xf numFmtId="0" fontId="0" fillId="0" borderId="0" xfId="0" applyFill="1" applyBorder="1"/>
    <xf numFmtId="0" fontId="1" fillId="0" borderId="5" xfId="0" applyFont="1" applyBorder="1"/>
    <xf numFmtId="166" fontId="0" fillId="0" borderId="0" xfId="0" quotePrefix="1" applyNumberFormat="1" applyBorder="1"/>
    <xf numFmtId="166" fontId="0" fillId="0" borderId="0" xfId="0" applyNumberFormat="1" applyBorder="1"/>
    <xf numFmtId="167" fontId="0" fillId="0" borderId="0" xfId="0" quotePrefix="1" applyNumberFormat="1" applyBorder="1"/>
    <xf numFmtId="0" fontId="0" fillId="0" borderId="0" xfId="0" applyBorder="1" applyAlignment="1">
      <alignment horizontal="right"/>
    </xf>
    <xf numFmtId="17" fontId="0" fillId="0" borderId="0" xfId="0" applyNumberFormat="1" applyBorder="1"/>
    <xf numFmtId="0" fontId="0" fillId="0" borderId="34" xfId="0" quotePrefix="1" applyBorder="1"/>
    <xf numFmtId="0" fontId="0" fillId="0" borderId="34" xfId="0" applyBorder="1"/>
    <xf numFmtId="0" fontId="0" fillId="0" borderId="0" xfId="0" applyBorder="1" applyAlignment="1">
      <alignment horizontal="center" vertical="center" wrapText="1"/>
    </xf>
    <xf numFmtId="0" fontId="7" fillId="0" borderId="0" xfId="0" applyFont="1"/>
    <xf numFmtId="9" fontId="7" fillId="0" borderId="0" xfId="0" applyNumberFormat="1" applyFont="1"/>
    <xf numFmtId="0" fontId="8" fillId="18" borderId="0" xfId="0" applyFont="1" applyFill="1" applyBorder="1" applyAlignment="1">
      <alignment vertical="center"/>
    </xf>
    <xf numFmtId="0" fontId="7" fillId="18" borderId="0" xfId="0" applyFont="1" applyFill="1" applyBorder="1"/>
    <xf numFmtId="0" fontId="7" fillId="0" borderId="0" xfId="0" applyFont="1" applyBorder="1"/>
    <xf numFmtId="0" fontId="7" fillId="18" borderId="0" xfId="0" applyFont="1" applyFill="1"/>
    <xf numFmtId="0" fontId="11" fillId="0" borderId="0" xfId="0" applyFont="1" applyFill="1"/>
    <xf numFmtId="9" fontId="11" fillId="0" borderId="0" xfId="0" applyNumberFormat="1" applyFont="1" applyFill="1" applyBorder="1"/>
    <xf numFmtId="0" fontId="11" fillId="0" borderId="0" xfId="0" applyFont="1" applyFill="1" applyBorder="1"/>
    <xf numFmtId="0" fontId="7" fillId="0" borderId="0" xfId="0" applyFont="1" applyFill="1" applyBorder="1"/>
    <xf numFmtId="0" fontId="10" fillId="18" borderId="0" xfId="0" applyFont="1" applyFill="1" applyBorder="1" applyAlignment="1">
      <alignment horizontal="left" vertical="top" wrapText="1"/>
    </xf>
    <xf numFmtId="0" fontId="10" fillId="18" borderId="0" xfId="0" applyFont="1" applyFill="1" applyBorder="1" applyAlignment="1">
      <alignment vertical="top" wrapText="1"/>
    </xf>
    <xf numFmtId="0" fontId="9" fillId="18" borderId="0" xfId="0" applyFont="1" applyFill="1" applyBorder="1" applyAlignment="1">
      <alignment vertical="center" wrapText="1"/>
    </xf>
    <xf numFmtId="0" fontId="9" fillId="0" borderId="0" xfId="0" applyFont="1" applyBorder="1" applyAlignment="1">
      <alignment vertical="center" wrapText="1"/>
    </xf>
    <xf numFmtId="0" fontId="7" fillId="0" borderId="0" xfId="0" applyFont="1" applyFill="1"/>
    <xf numFmtId="9" fontId="12" fillId="0" borderId="0" xfId="0" applyNumberFormat="1" applyFont="1" applyFill="1" applyBorder="1"/>
    <xf numFmtId="9" fontId="12" fillId="12" borderId="0" xfId="0" applyNumberFormat="1" applyFont="1" applyFill="1" applyBorder="1"/>
    <xf numFmtId="0" fontId="13" fillId="18" borderId="0" xfId="0" applyFont="1" applyFill="1" applyBorder="1" applyAlignment="1">
      <alignment horizontal="left" vertical="top" wrapText="1"/>
    </xf>
    <xf numFmtId="0" fontId="14" fillId="18" borderId="0" xfId="0" applyFont="1" applyFill="1" applyBorder="1" applyAlignment="1">
      <alignment vertical="top" wrapText="1"/>
    </xf>
    <xf numFmtId="9" fontId="7" fillId="0" borderId="0" xfId="1" applyFont="1"/>
    <xf numFmtId="0" fontId="15" fillId="0" borderId="0" xfId="0" applyFont="1" applyFill="1" applyBorder="1"/>
    <xf numFmtId="0" fontId="7" fillId="18" borderId="0" xfId="0" applyFont="1" applyFill="1" applyBorder="1" applyAlignment="1">
      <alignment horizontal="center" wrapText="1"/>
    </xf>
    <xf numFmtId="9" fontId="15" fillId="0" borderId="0" xfId="0" applyNumberFormat="1" applyFont="1" applyFill="1" applyBorder="1"/>
    <xf numFmtId="0" fontId="7" fillId="18" borderId="0" xfId="0" applyFont="1" applyFill="1" applyBorder="1" applyAlignment="1">
      <alignment vertical="center"/>
    </xf>
    <xf numFmtId="0" fontId="12" fillId="0" borderId="0" xfId="0" applyFont="1" applyFill="1" applyBorder="1"/>
    <xf numFmtId="0" fontId="16" fillId="18" borderId="0" xfId="0" applyFont="1" applyFill="1" applyBorder="1" applyAlignment="1">
      <alignment horizontal="center" vertical="center" wrapText="1"/>
    </xf>
    <xf numFmtId="0" fontId="17" fillId="18" borderId="0" xfId="0" applyFont="1" applyFill="1" applyBorder="1" applyAlignment="1">
      <alignment horizontal="center" vertical="center"/>
    </xf>
    <xf numFmtId="0" fontId="7" fillId="18" borderId="0" xfId="0" applyFont="1" applyFill="1" applyBorder="1" applyAlignment="1">
      <alignment horizontal="center" vertical="center"/>
    </xf>
    <xf numFmtId="0" fontId="18" fillId="18" borderId="0" xfId="0" applyFont="1" applyFill="1" applyBorder="1" applyAlignment="1">
      <alignment horizontal="center" vertical="center" wrapText="1"/>
    </xf>
    <xf numFmtId="0" fontId="20" fillId="18" borderId="0" xfId="0" applyFont="1" applyFill="1" applyBorder="1" applyAlignment="1">
      <alignment horizontal="center" vertical="center"/>
    </xf>
    <xf numFmtId="0" fontId="7" fillId="18" borderId="0" xfId="0" applyFont="1" applyFill="1" applyBorder="1" applyAlignment="1">
      <alignment vertical="top" wrapText="1"/>
    </xf>
    <xf numFmtId="0" fontId="9" fillId="18" borderId="0" xfId="0" applyFont="1" applyFill="1" applyAlignment="1">
      <alignment vertical="center" wrapText="1"/>
    </xf>
    <xf numFmtId="0" fontId="9" fillId="0" borderId="0" xfId="0" applyFont="1" applyAlignment="1">
      <alignment vertical="center" wrapText="1"/>
    </xf>
    <xf numFmtId="0" fontId="10" fillId="16" borderId="7" xfId="0" applyFont="1" applyFill="1" applyBorder="1" applyAlignment="1">
      <alignment horizontal="center" vertical="center" wrapText="1"/>
    </xf>
    <xf numFmtId="0" fontId="10" fillId="16" borderId="24" xfId="0" applyFont="1" applyFill="1" applyBorder="1" applyAlignment="1">
      <alignment horizontal="center" vertical="center" wrapText="1"/>
    </xf>
    <xf numFmtId="0" fontId="22" fillId="18" borderId="0" xfId="0" applyFont="1" applyFill="1" applyAlignment="1">
      <alignment vertical="center" wrapText="1"/>
    </xf>
    <xf numFmtId="0" fontId="22" fillId="0" borderId="0" xfId="0" applyFont="1" applyAlignment="1">
      <alignment vertical="center" wrapText="1"/>
    </xf>
    <xf numFmtId="0" fontId="7" fillId="15" borderId="0" xfId="0" applyFont="1" applyFill="1"/>
    <xf numFmtId="0" fontId="24" fillId="0" borderId="0" xfId="0" quotePrefix="1" applyFont="1" applyFill="1" applyBorder="1" applyAlignment="1">
      <alignment horizontal="left"/>
    </xf>
    <xf numFmtId="0" fontId="7" fillId="14" borderId="0" xfId="0" applyFont="1" applyFill="1"/>
    <xf numFmtId="9" fontId="25" fillId="2" borderId="10" xfId="0" applyNumberFormat="1" applyFont="1" applyFill="1" applyBorder="1"/>
    <xf numFmtId="9" fontId="25" fillId="2" borderId="10" xfId="0" quotePrefix="1" applyNumberFormat="1" applyFont="1" applyFill="1" applyBorder="1"/>
    <xf numFmtId="0" fontId="11" fillId="13" borderId="0" xfId="0" applyFont="1" applyFill="1"/>
    <xf numFmtId="0" fontId="11" fillId="13" borderId="0" xfId="0" applyFont="1" applyFill="1" applyBorder="1"/>
    <xf numFmtId="9" fontId="12" fillId="13" borderId="11" xfId="1" applyFont="1" applyFill="1" applyBorder="1"/>
    <xf numFmtId="9" fontId="12" fillId="13" borderId="12" xfId="1" applyFont="1" applyFill="1" applyBorder="1"/>
    <xf numFmtId="9" fontId="12" fillId="13" borderId="13" xfId="1" applyFont="1" applyFill="1" applyBorder="1"/>
    <xf numFmtId="9" fontId="12" fillId="13" borderId="14" xfId="1" applyFont="1" applyFill="1" applyBorder="1"/>
    <xf numFmtId="9" fontId="12" fillId="13" borderId="10" xfId="1" applyFont="1" applyFill="1" applyBorder="1"/>
    <xf numFmtId="9" fontId="12" fillId="13" borderId="15" xfId="1" applyFont="1" applyFill="1" applyBorder="1"/>
    <xf numFmtId="9" fontId="12" fillId="13" borderId="16" xfId="1" applyFont="1" applyFill="1" applyBorder="1"/>
    <xf numFmtId="9" fontId="12" fillId="13" borderId="17" xfId="1" applyFont="1" applyFill="1" applyBorder="1"/>
    <xf numFmtId="9" fontId="12" fillId="13" borderId="18" xfId="1" applyFont="1" applyFill="1" applyBorder="1"/>
    <xf numFmtId="9" fontId="11" fillId="13" borderId="0" xfId="1" applyFont="1" applyFill="1"/>
    <xf numFmtId="9" fontId="12" fillId="13" borderId="9" xfId="1" applyFont="1" applyFill="1" applyBorder="1"/>
    <xf numFmtId="9" fontId="12" fillId="13" borderId="37" xfId="1" applyFont="1" applyFill="1" applyBorder="1"/>
    <xf numFmtId="9" fontId="12" fillId="13" borderId="38" xfId="1" applyFont="1" applyFill="1" applyBorder="1"/>
    <xf numFmtId="9" fontId="12" fillId="13" borderId="27" xfId="1" applyFont="1" applyFill="1" applyBorder="1"/>
    <xf numFmtId="9" fontId="12" fillId="13" borderId="28" xfId="1" applyFont="1" applyFill="1" applyBorder="1"/>
    <xf numFmtId="9" fontId="12" fillId="13" borderId="29" xfId="1" applyFont="1" applyFill="1" applyBorder="1"/>
    <xf numFmtId="9" fontId="12" fillId="13" borderId="35" xfId="1" applyFont="1" applyFill="1" applyBorder="1"/>
    <xf numFmtId="9" fontId="12" fillId="13" borderId="36" xfId="1" applyFont="1" applyFill="1" applyBorder="1"/>
    <xf numFmtId="9" fontId="26" fillId="0" borderId="0" xfId="1" applyFont="1"/>
    <xf numFmtId="9" fontId="12" fillId="13" borderId="30" xfId="1" applyFont="1" applyFill="1" applyBorder="1"/>
    <xf numFmtId="9" fontId="27" fillId="4" borderId="10" xfId="1" applyFont="1" applyFill="1" applyBorder="1"/>
    <xf numFmtId="9" fontId="12" fillId="13" borderId="31" xfId="1" applyFont="1" applyFill="1" applyBorder="1"/>
    <xf numFmtId="9" fontId="12" fillId="13" borderId="32" xfId="1" applyFont="1" applyFill="1" applyBorder="1"/>
    <xf numFmtId="9" fontId="12" fillId="13" borderId="33" xfId="1" applyFont="1" applyFill="1" applyBorder="1"/>
    <xf numFmtId="0" fontId="28" fillId="13" borderId="0" xfId="0" applyFont="1" applyFill="1"/>
    <xf numFmtId="9" fontId="28" fillId="13" borderId="0" xfId="1" applyFont="1" applyFill="1"/>
    <xf numFmtId="9" fontId="12" fillId="13" borderId="26" xfId="1" applyFont="1" applyFill="1" applyBorder="1"/>
    <xf numFmtId="9" fontId="12" fillId="13" borderId="31" xfId="0" applyNumberFormat="1" applyFont="1" applyFill="1" applyBorder="1"/>
    <xf numFmtId="9" fontId="12" fillId="13" borderId="32" xfId="0" applyNumberFormat="1" applyFont="1" applyFill="1" applyBorder="1"/>
    <xf numFmtId="9" fontId="12" fillId="13" borderId="33" xfId="0" applyNumberFormat="1" applyFont="1" applyFill="1" applyBorder="1"/>
    <xf numFmtId="9" fontId="29" fillId="5" borderId="10" xfId="1" applyFont="1" applyFill="1" applyBorder="1"/>
    <xf numFmtId="9" fontId="11" fillId="13" borderId="11" xfId="1" applyFont="1" applyFill="1" applyBorder="1"/>
    <xf numFmtId="9" fontId="11" fillId="13" borderId="12" xfId="1" applyFont="1" applyFill="1" applyBorder="1"/>
    <xf numFmtId="9" fontId="11" fillId="13" borderId="13" xfId="1" applyFont="1" applyFill="1" applyBorder="1"/>
    <xf numFmtId="9" fontId="11" fillId="13" borderId="14" xfId="1" applyFont="1" applyFill="1" applyBorder="1"/>
    <xf numFmtId="9" fontId="11" fillId="13" borderId="10" xfId="1" applyFont="1" applyFill="1" applyBorder="1"/>
    <xf numFmtId="9" fontId="11" fillId="13" borderId="15" xfId="1" applyFont="1" applyFill="1" applyBorder="1"/>
    <xf numFmtId="9" fontId="11" fillId="13" borderId="16" xfId="1" applyFont="1" applyFill="1" applyBorder="1"/>
    <xf numFmtId="9" fontId="11" fillId="13" borderId="17" xfId="1" applyFont="1" applyFill="1" applyBorder="1"/>
    <xf numFmtId="9" fontId="11" fillId="13" borderId="18" xfId="1" applyFont="1" applyFill="1" applyBorder="1"/>
    <xf numFmtId="9" fontId="30" fillId="3" borderId="10" xfId="1" applyFont="1" applyFill="1" applyBorder="1"/>
    <xf numFmtId="9" fontId="31" fillId="6" borderId="10" xfId="1" applyFont="1" applyFill="1" applyBorder="1"/>
    <xf numFmtId="9" fontId="32" fillId="7" borderId="10" xfId="1" applyFont="1" applyFill="1" applyBorder="1"/>
    <xf numFmtId="9" fontId="33" fillId="8" borderId="10" xfId="1" applyFont="1" applyFill="1" applyBorder="1"/>
    <xf numFmtId="9" fontId="34" fillId="9" borderId="10" xfId="1" applyFont="1" applyFill="1" applyBorder="1"/>
    <xf numFmtId="9" fontId="35" fillId="10" borderId="10" xfId="1" applyFont="1" applyFill="1" applyBorder="1"/>
    <xf numFmtId="9" fontId="11" fillId="13" borderId="0" xfId="0" applyNumberFormat="1" applyFont="1" applyFill="1" applyBorder="1"/>
    <xf numFmtId="9" fontId="36" fillId="11" borderId="10" xfId="1" applyFont="1" applyFill="1" applyBorder="1"/>
    <xf numFmtId="9" fontId="38" fillId="18" borderId="10" xfId="1" applyFont="1" applyFill="1" applyBorder="1"/>
    <xf numFmtId="9" fontId="38" fillId="18" borderId="39" xfId="1" applyFont="1" applyFill="1" applyBorder="1"/>
    <xf numFmtId="9" fontId="38" fillId="18" borderId="40" xfId="1" applyFont="1" applyFill="1" applyBorder="1"/>
    <xf numFmtId="9" fontId="38" fillId="18" borderId="41" xfId="1" applyFont="1" applyFill="1" applyBorder="1"/>
    <xf numFmtId="9" fontId="38" fillId="18" borderId="42" xfId="1" applyFont="1" applyFill="1" applyBorder="1"/>
    <xf numFmtId="9" fontId="38" fillId="18" borderId="43" xfId="1" applyFont="1" applyFill="1" applyBorder="1"/>
    <xf numFmtId="9" fontId="38" fillId="18" borderId="44" xfId="1" applyFont="1" applyFill="1" applyBorder="1"/>
    <xf numFmtId="9" fontId="38" fillId="18" borderId="46" xfId="1" applyFont="1" applyFill="1" applyBorder="1"/>
    <xf numFmtId="9" fontId="38" fillId="18" borderId="45" xfId="1" applyFont="1" applyFill="1" applyBorder="1"/>
    <xf numFmtId="9" fontId="38" fillId="18" borderId="47" xfId="1" applyFont="1" applyFill="1" applyBorder="1"/>
    <xf numFmtId="9" fontId="38" fillId="18" borderId="48" xfId="1" applyFont="1" applyFill="1" applyBorder="1"/>
    <xf numFmtId="9" fontId="38" fillId="18" borderId="49" xfId="1" applyFont="1" applyFill="1" applyBorder="1"/>
    <xf numFmtId="0" fontId="7" fillId="18" borderId="0" xfId="0" applyFont="1" applyFill="1" applyBorder="1" applyAlignment="1">
      <alignment horizontal="left"/>
    </xf>
    <xf numFmtId="0" fontId="22" fillId="18" borderId="0" xfId="0" applyFont="1" applyFill="1" applyBorder="1" applyAlignment="1">
      <alignment vertical="center" wrapText="1"/>
    </xf>
    <xf numFmtId="0" fontId="7" fillId="18" borderId="0" xfId="0" applyFont="1" applyFill="1" applyBorder="1" applyAlignment="1">
      <alignment wrapText="1"/>
    </xf>
    <xf numFmtId="0" fontId="14" fillId="19" borderId="24" xfId="0" applyFont="1" applyFill="1" applyBorder="1" applyAlignment="1">
      <alignment horizontal="center" vertical="center" wrapText="1"/>
    </xf>
    <xf numFmtId="0" fontId="14" fillId="19" borderId="21" xfId="0" applyFont="1" applyFill="1" applyBorder="1" applyAlignment="1">
      <alignment horizontal="center" vertical="center" wrapText="1"/>
    </xf>
    <xf numFmtId="0" fontId="8" fillId="18" borderId="0" xfId="0" applyFont="1" applyFill="1" applyBorder="1" applyAlignment="1">
      <alignment vertical="center" wrapText="1"/>
    </xf>
    <xf numFmtId="0" fontId="14" fillId="19" borderId="22" xfId="0" applyFont="1" applyFill="1" applyBorder="1" applyAlignment="1">
      <alignment horizontal="center" vertical="center" wrapText="1"/>
    </xf>
    <xf numFmtId="0" fontId="14" fillId="18" borderId="0" xfId="0" applyFont="1" applyFill="1" applyBorder="1" applyAlignment="1">
      <alignment wrapText="1"/>
    </xf>
    <xf numFmtId="0" fontId="7" fillId="18" borderId="0" xfId="0" applyFont="1" applyFill="1" applyBorder="1" applyAlignment="1">
      <alignment horizontal="center" vertical="top" wrapText="1"/>
    </xf>
    <xf numFmtId="0" fontId="7" fillId="18" borderId="54" xfId="0" applyFont="1" applyFill="1" applyBorder="1"/>
    <xf numFmtId="0" fontId="7" fillId="18" borderId="55" xfId="0" applyFont="1" applyFill="1" applyBorder="1"/>
    <xf numFmtId="0" fontId="7" fillId="18" borderId="55" xfId="0" quotePrefix="1" applyFont="1" applyFill="1" applyBorder="1"/>
    <xf numFmtId="0" fontId="8" fillId="18" borderId="55" xfId="0" applyFont="1" applyFill="1" applyBorder="1" applyAlignment="1">
      <alignment vertical="center"/>
    </xf>
    <xf numFmtId="0" fontId="9" fillId="18" borderId="55" xfId="0" applyFont="1" applyFill="1" applyBorder="1" applyAlignment="1">
      <alignment vertical="top" wrapText="1"/>
    </xf>
    <xf numFmtId="0" fontId="7" fillId="18" borderId="56" xfId="0" applyFont="1" applyFill="1" applyBorder="1"/>
    <xf numFmtId="0" fontId="7" fillId="18" borderId="57" xfId="0" applyFont="1" applyFill="1" applyBorder="1"/>
    <xf numFmtId="0" fontId="7" fillId="18" borderId="58" xfId="0" applyFont="1" applyFill="1" applyBorder="1"/>
    <xf numFmtId="0" fontId="9" fillId="18" borderId="58" xfId="0" applyFont="1" applyFill="1" applyBorder="1" applyAlignment="1">
      <alignment vertical="center" wrapText="1"/>
    </xf>
    <xf numFmtId="0" fontId="14" fillId="18" borderId="58" xfId="0" applyFont="1" applyFill="1" applyBorder="1" applyAlignment="1">
      <alignment wrapText="1"/>
    </xf>
    <xf numFmtId="0" fontId="7" fillId="18" borderId="59" xfId="0" applyFont="1" applyFill="1" applyBorder="1"/>
    <xf numFmtId="0" fontId="7" fillId="18" borderId="60" xfId="0" applyFont="1" applyFill="1" applyBorder="1"/>
    <xf numFmtId="0" fontId="7" fillId="18" borderId="61" xfId="0" applyFont="1" applyFill="1" applyBorder="1"/>
    <xf numFmtId="0" fontId="10" fillId="18" borderId="57" xfId="0" applyFont="1" applyFill="1" applyBorder="1" applyAlignment="1">
      <alignment vertical="top" wrapText="1"/>
    </xf>
    <xf numFmtId="0" fontId="7" fillId="18" borderId="57" xfId="0" applyFont="1" applyFill="1" applyBorder="1" applyAlignment="1">
      <alignment wrapText="1"/>
    </xf>
    <xf numFmtId="0" fontId="37" fillId="18" borderId="0" xfId="0" applyFont="1" applyFill="1" applyAlignment="1">
      <alignment vertical="top" wrapText="1"/>
    </xf>
    <xf numFmtId="0" fontId="37" fillId="16" borderId="7" xfId="0" applyFont="1" applyFill="1" applyBorder="1" applyAlignment="1">
      <alignment horizontal="center" vertical="center"/>
    </xf>
    <xf numFmtId="0" fontId="37" fillId="16" borderId="24" xfId="0" applyFont="1" applyFill="1" applyBorder="1" applyAlignment="1">
      <alignment horizontal="center" vertical="center"/>
    </xf>
    <xf numFmtId="0" fontId="10" fillId="19" borderId="22" xfId="0" applyFont="1" applyFill="1" applyBorder="1" applyAlignment="1">
      <alignment horizontal="center" vertical="center"/>
    </xf>
    <xf numFmtId="0" fontId="10" fillId="19" borderId="20" xfId="0" applyFont="1" applyFill="1" applyBorder="1" applyAlignment="1">
      <alignment horizontal="center" vertical="center"/>
    </xf>
    <xf numFmtId="0" fontId="43" fillId="0" borderId="54" xfId="0" applyFont="1" applyBorder="1"/>
    <xf numFmtId="0" fontId="0" fillId="0" borderId="55" xfId="0" applyBorder="1"/>
    <xf numFmtId="0" fontId="0" fillId="0" borderId="56" xfId="0" applyBorder="1"/>
    <xf numFmtId="0" fontId="0" fillId="0" borderId="57" xfId="0" applyBorder="1"/>
    <xf numFmtId="0" fontId="0" fillId="0" borderId="58" xfId="0" applyBorder="1"/>
    <xf numFmtId="0" fontId="3" fillId="0" borderId="57" xfId="0" applyFont="1" applyBorder="1"/>
    <xf numFmtId="164" fontId="0" fillId="0" borderId="58" xfId="0" applyNumberFormat="1" applyBorder="1"/>
    <xf numFmtId="0" fontId="0" fillId="0" borderId="59" xfId="0" applyBorder="1"/>
    <xf numFmtId="0" fontId="0" fillId="0" borderId="60" xfId="0" applyBorder="1"/>
    <xf numFmtId="164" fontId="0" fillId="0" borderId="60" xfId="0" applyNumberFormat="1" applyBorder="1"/>
    <xf numFmtId="164" fontId="0" fillId="0" borderId="61" xfId="0" applyNumberFormat="1" applyBorder="1"/>
    <xf numFmtId="0" fontId="5" fillId="0" borderId="63" xfId="0" applyFont="1" applyBorder="1"/>
    <xf numFmtId="0" fontId="5" fillId="0" borderId="64" xfId="0" applyFont="1" applyBorder="1"/>
    <xf numFmtId="0" fontId="43" fillId="0" borderId="62" xfId="0" applyFont="1" applyBorder="1" applyAlignment="1"/>
    <xf numFmtId="0" fontId="0" fillId="0" borderId="61" xfId="0" applyBorder="1"/>
    <xf numFmtId="0" fontId="43" fillId="0" borderId="1" xfId="0" applyFont="1" applyBorder="1"/>
    <xf numFmtId="0" fontId="0" fillId="0" borderId="65" xfId="0" applyBorder="1"/>
    <xf numFmtId="0" fontId="0" fillId="0" borderId="66" xfId="0" applyBorder="1"/>
    <xf numFmtId="17" fontId="0" fillId="0" borderId="57" xfId="0" applyNumberFormat="1" applyBorder="1"/>
    <xf numFmtId="17" fontId="0" fillId="0" borderId="59" xfId="0" applyNumberFormat="1" applyBorder="1"/>
    <xf numFmtId="167" fontId="0" fillId="0" borderId="60" xfId="0" quotePrefix="1" applyNumberFormat="1" applyBorder="1"/>
    <xf numFmtId="0" fontId="0" fillId="0" borderId="60" xfId="0" applyBorder="1" applyAlignment="1">
      <alignment horizontal="right"/>
    </xf>
    <xf numFmtId="17" fontId="0" fillId="0" borderId="60" xfId="0" applyNumberFormat="1" applyBorder="1"/>
    <xf numFmtId="9" fontId="0" fillId="0" borderId="58" xfId="1" applyNumberFormat="1" applyFont="1" applyBorder="1"/>
    <xf numFmtId="0" fontId="0" fillId="0" borderId="54" xfId="0" applyBorder="1"/>
    <xf numFmtId="0" fontId="3" fillId="0" borderId="55" xfId="0" applyFont="1" applyBorder="1"/>
    <xf numFmtId="0" fontId="0" fillId="0" borderId="57" xfId="0" applyBorder="1" applyAlignment="1">
      <alignment horizontal="left" vertical="center"/>
    </xf>
    <xf numFmtId="0" fontId="0" fillId="0" borderId="67" xfId="0" applyBorder="1"/>
    <xf numFmtId="0" fontId="0" fillId="0" borderId="59" xfId="0" applyBorder="1" applyAlignment="1">
      <alignment horizontal="left" vertical="center"/>
    </xf>
    <xf numFmtId="0" fontId="0" fillId="0" borderId="60" xfId="0" applyBorder="1" applyAlignment="1">
      <alignment horizontal="center" vertical="center" wrapText="1"/>
    </xf>
    <xf numFmtId="164" fontId="4" fillId="0" borderId="60" xfId="0" quotePrefix="1" applyNumberFormat="1" applyFont="1" applyBorder="1"/>
    <xf numFmtId="164" fontId="0" fillId="0" borderId="60" xfId="1" applyNumberFormat="1" applyFont="1" applyBorder="1" applyAlignment="1"/>
    <xf numFmtId="0" fontId="3" fillId="0" borderId="54" xfId="0" applyFont="1" applyBorder="1"/>
    <xf numFmtId="0" fontId="42" fillId="0" borderId="54" xfId="0" applyFont="1" applyBorder="1"/>
    <xf numFmtId="0" fontId="43" fillId="0" borderId="1" xfId="0" applyFont="1" applyBorder="1" applyAlignment="1">
      <alignment horizontal="left" vertical="center"/>
    </xf>
    <xf numFmtId="164" fontId="4" fillId="0" borderId="57" xfId="0" quotePrefix="1" applyNumberFormat="1" applyFont="1" applyBorder="1"/>
    <xf numFmtId="164" fontId="4" fillId="0" borderId="58" xfId="0" quotePrefix="1" applyNumberFormat="1" applyFont="1" applyBorder="1"/>
    <xf numFmtId="164" fontId="4" fillId="0" borderId="59" xfId="0" quotePrefix="1" applyNumberFormat="1" applyFont="1" applyBorder="1"/>
    <xf numFmtId="164" fontId="4" fillId="0" borderId="61" xfId="0" quotePrefix="1" applyNumberFormat="1" applyFont="1" applyBorder="1"/>
    <xf numFmtId="0" fontId="0" fillId="0" borderId="50" xfId="0" applyBorder="1" applyAlignment="1"/>
    <xf numFmtId="0" fontId="3" fillId="0" borderId="62" xfId="0" applyFont="1" applyBorder="1"/>
    <xf numFmtId="0" fontId="0" fillId="0" borderId="0" xfId="0" applyBorder="1" applyAlignment="1"/>
    <xf numFmtId="9" fontId="0" fillId="0" borderId="0" xfId="1" quotePrefix="1" applyFont="1" applyBorder="1" applyAlignment="1">
      <alignment horizontal="center" vertical="center" wrapText="1"/>
    </xf>
    <xf numFmtId="9" fontId="0" fillId="0" borderId="57" xfId="1" applyFont="1" applyBorder="1"/>
    <xf numFmtId="9" fontId="0" fillId="0" borderId="57" xfId="1" applyNumberFormat="1" applyFont="1" applyBorder="1"/>
    <xf numFmtId="9" fontId="0" fillId="0" borderId="59" xfId="1" applyFont="1" applyBorder="1"/>
    <xf numFmtId="166" fontId="0" fillId="0" borderId="58" xfId="0" applyNumberFormat="1" applyBorder="1"/>
    <xf numFmtId="0" fontId="45" fillId="0" borderId="54" xfId="0" applyFont="1" applyBorder="1"/>
    <xf numFmtId="0" fontId="44" fillId="0" borderId="55" xfId="0" applyFont="1" applyBorder="1"/>
    <xf numFmtId="0" fontId="0" fillId="0" borderId="55" xfId="0" applyBorder="1" applyAlignment="1">
      <alignment vertical="center" wrapText="1"/>
    </xf>
    <xf numFmtId="0" fontId="0" fillId="0" borderId="55" xfId="0" applyBorder="1" applyAlignment="1">
      <alignment horizontal="center" vertical="center" wrapText="1"/>
    </xf>
    <xf numFmtId="0" fontId="0" fillId="0" borderId="0" xfId="0" applyBorder="1" applyAlignment="1">
      <alignment vertical="center" wrapText="1"/>
    </xf>
    <xf numFmtId="165" fontId="0" fillId="0" borderId="0" xfId="1" applyNumberFormat="1" applyFont="1" applyBorder="1"/>
    <xf numFmtId="165" fontId="0" fillId="0" borderId="0" xfId="0" applyNumberFormat="1" applyBorder="1"/>
    <xf numFmtId="0" fontId="4" fillId="0" borderId="54" xfId="0" applyFont="1" applyBorder="1"/>
    <xf numFmtId="0" fontId="0" fillId="0" borderId="56" xfId="0" quotePrefix="1" applyFont="1" applyBorder="1"/>
    <xf numFmtId="0" fontId="0" fillId="0" borderId="58" xfId="0" quotePrefix="1" applyBorder="1"/>
    <xf numFmtId="0" fontId="0" fillId="0" borderId="61" xfId="0" quotePrefix="1" applyBorder="1"/>
    <xf numFmtId="0" fontId="4" fillId="0" borderId="54" xfId="0" quotePrefix="1" applyFont="1" applyBorder="1"/>
    <xf numFmtId="0" fontId="4" fillId="0" borderId="55" xfId="0" applyFont="1" applyBorder="1"/>
    <xf numFmtId="0" fontId="4" fillId="0" borderId="55" xfId="0" quotePrefix="1" applyFont="1" applyBorder="1"/>
    <xf numFmtId="0" fontId="4" fillId="0" borderId="56" xfId="0" applyFont="1" applyBorder="1"/>
    <xf numFmtId="10" fontId="0" fillId="0" borderId="57" xfId="1" applyNumberFormat="1" applyFont="1" applyBorder="1"/>
    <xf numFmtId="10" fontId="0" fillId="0" borderId="0" xfId="1" applyNumberFormat="1" applyFont="1" applyBorder="1"/>
    <xf numFmtId="9" fontId="0" fillId="0" borderId="58" xfId="1" applyFont="1" applyBorder="1"/>
    <xf numFmtId="10" fontId="0" fillId="0" borderId="59" xfId="1" applyNumberFormat="1" applyFont="1" applyBorder="1"/>
    <xf numFmtId="9" fontId="0" fillId="0" borderId="60" xfId="1" applyFont="1" applyBorder="1"/>
    <xf numFmtId="10" fontId="0" fillId="0" borderId="60" xfId="1" applyNumberFormat="1" applyFont="1" applyBorder="1"/>
    <xf numFmtId="9" fontId="0" fillId="0" borderId="61" xfId="1" applyFont="1" applyBorder="1"/>
    <xf numFmtId="0" fontId="1" fillId="0" borderId="58" xfId="0" applyFont="1" applyBorder="1"/>
    <xf numFmtId="2" fontId="0" fillId="0" borderId="0" xfId="0" applyNumberFormat="1" applyBorder="1"/>
    <xf numFmtId="2" fontId="0" fillId="0" borderId="58" xfId="0" applyNumberFormat="1" applyBorder="1"/>
    <xf numFmtId="164" fontId="0" fillId="0" borderId="0" xfId="1" applyNumberFormat="1" applyFont="1" applyBorder="1"/>
    <xf numFmtId="164" fontId="0" fillId="0" borderId="58" xfId="1" applyNumberFormat="1" applyFont="1" applyBorder="1"/>
    <xf numFmtId="0" fontId="1" fillId="0" borderId="57" xfId="0" applyFont="1" applyBorder="1" applyAlignment="1">
      <alignment horizontal="center"/>
    </xf>
    <xf numFmtId="164" fontId="0" fillId="0" borderId="60" xfId="1" applyNumberFormat="1" applyFont="1" applyBorder="1"/>
    <xf numFmtId="0" fontId="0" fillId="0" borderId="57" xfId="0" applyFont="1" applyBorder="1"/>
    <xf numFmtId="0" fontId="0" fillId="0" borderId="58" xfId="0" applyNumberFormat="1" applyBorder="1" applyAlignment="1">
      <alignment horizontal="right"/>
    </xf>
    <xf numFmtId="0" fontId="0" fillId="0" borderId="58" xfId="0" applyBorder="1" applyAlignment="1">
      <alignment horizontal="right"/>
    </xf>
    <xf numFmtId="0" fontId="0" fillId="0" borderId="52" xfId="0" applyBorder="1"/>
    <xf numFmtId="0" fontId="0" fillId="0" borderId="53" xfId="0" applyBorder="1"/>
    <xf numFmtId="0" fontId="0" fillId="0" borderId="55" xfId="0" applyBorder="1" applyAlignment="1">
      <alignment horizontal="center"/>
    </xf>
    <xf numFmtId="0" fontId="0" fillId="0" borderId="0" xfId="0" applyBorder="1" applyAlignment="1">
      <alignment horizontal="center"/>
    </xf>
    <xf numFmtId="0" fontId="0" fillId="0" borderId="60" xfId="0" applyBorder="1" applyAlignment="1">
      <alignment horizontal="center"/>
    </xf>
    <xf numFmtId="0" fontId="0" fillId="0" borderId="51" xfId="0" applyBorder="1"/>
    <xf numFmtId="0" fontId="46" fillId="0" borderId="0" xfId="0" applyFont="1"/>
    <xf numFmtId="9" fontId="38" fillId="18" borderId="68" xfId="1" applyFont="1" applyFill="1" applyBorder="1"/>
    <xf numFmtId="9" fontId="38" fillId="18" borderId="69" xfId="1" applyFont="1" applyFill="1" applyBorder="1"/>
    <xf numFmtId="9" fontId="38" fillId="18" borderId="70" xfId="1" applyFont="1" applyFill="1" applyBorder="1"/>
    <xf numFmtId="9" fontId="38" fillId="18" borderId="71" xfId="1" applyFont="1" applyFill="1" applyBorder="1"/>
    <xf numFmtId="9" fontId="38" fillId="18" borderId="72" xfId="1" applyFont="1" applyFill="1" applyBorder="1"/>
    <xf numFmtId="9" fontId="38" fillId="18" borderId="73" xfId="1" applyFont="1" applyFill="1" applyBorder="1"/>
    <xf numFmtId="9" fontId="38" fillId="18" borderId="74" xfId="1" applyFont="1" applyFill="1" applyBorder="1"/>
    <xf numFmtId="9" fontId="38" fillId="18" borderId="75" xfId="1" applyFont="1" applyFill="1" applyBorder="1"/>
    <xf numFmtId="9" fontId="38" fillId="18" borderId="76" xfId="1" applyFont="1" applyFill="1" applyBorder="1"/>
    <xf numFmtId="9" fontId="38" fillId="18" borderId="77" xfId="1" applyFont="1" applyFill="1" applyBorder="1"/>
    <xf numFmtId="9" fontId="38" fillId="18" borderId="78" xfId="1" applyFont="1" applyFill="1" applyBorder="1"/>
    <xf numFmtId="9" fontId="38" fillId="18" borderId="79" xfId="1" applyFont="1" applyFill="1" applyBorder="1"/>
    <xf numFmtId="0" fontId="6" fillId="17" borderId="0" xfId="0" applyFont="1" applyFill="1" applyBorder="1" applyAlignment="1">
      <alignment horizontal="left" vertical="center"/>
    </xf>
    <xf numFmtId="0" fontId="37" fillId="19" borderId="1" xfId="0" quotePrefix="1" applyFont="1" applyFill="1" applyBorder="1" applyAlignment="1">
      <alignment horizontal="center" vertical="center" wrapText="1"/>
    </xf>
    <xf numFmtId="0" fontId="37" fillId="19" borderId="3" xfId="0" quotePrefix="1" applyFont="1" applyFill="1" applyBorder="1" applyAlignment="1">
      <alignment horizontal="center" vertical="center" wrapText="1"/>
    </xf>
    <xf numFmtId="0" fontId="37" fillId="19" borderId="4" xfId="0" quotePrefix="1" applyFont="1" applyFill="1" applyBorder="1" applyAlignment="1">
      <alignment horizontal="center" vertical="center" wrapText="1"/>
    </xf>
    <xf numFmtId="0" fontId="37" fillId="19" borderId="5" xfId="0" quotePrefix="1" applyFont="1" applyFill="1" applyBorder="1" applyAlignment="1">
      <alignment horizontal="center" vertical="center" wrapText="1"/>
    </xf>
    <xf numFmtId="0" fontId="37" fillId="19" borderId="6" xfId="0" quotePrefix="1" applyFont="1" applyFill="1" applyBorder="1" applyAlignment="1">
      <alignment horizontal="center" vertical="center" wrapText="1"/>
    </xf>
    <xf numFmtId="0" fontId="37" fillId="19" borderId="8" xfId="0" quotePrefix="1" applyFont="1" applyFill="1" applyBorder="1" applyAlignment="1">
      <alignment horizontal="center" vertical="center" wrapText="1"/>
    </xf>
    <xf numFmtId="0" fontId="37" fillId="16" borderId="22" xfId="0" applyFont="1" applyFill="1" applyBorder="1" applyAlignment="1">
      <alignment horizontal="center" vertical="center" wrapText="1"/>
    </xf>
    <xf numFmtId="0" fontId="37" fillId="16" borderId="23" xfId="0" applyFont="1" applyFill="1" applyBorder="1" applyAlignment="1">
      <alignment horizontal="center" vertical="center" wrapText="1"/>
    </xf>
    <xf numFmtId="0" fontId="40" fillId="17" borderId="0" xfId="0" applyFont="1" applyFill="1" applyBorder="1" applyAlignment="1">
      <alignment horizontal="left" vertical="center"/>
    </xf>
    <xf numFmtId="0" fontId="37" fillId="19" borderId="1"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7" fillId="19" borderId="5" xfId="0" applyFont="1" applyFill="1" applyBorder="1" applyAlignment="1">
      <alignment horizontal="center" vertical="center" wrapText="1"/>
    </xf>
    <xf numFmtId="0" fontId="37" fillId="19" borderId="6" xfId="0" applyFont="1" applyFill="1" applyBorder="1" applyAlignment="1">
      <alignment horizontal="center" vertical="center" wrapText="1"/>
    </xf>
    <xf numFmtId="0" fontId="37" fillId="19" borderId="8" xfId="0" applyFont="1" applyFill="1" applyBorder="1" applyAlignment="1">
      <alignment horizontal="center" vertical="center" wrapText="1"/>
    </xf>
    <xf numFmtId="0" fontId="37" fillId="16" borderId="34"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14" fillId="19" borderId="3" xfId="0" applyFont="1" applyFill="1" applyBorder="1" applyAlignment="1">
      <alignment horizontal="center" vertical="center" wrapText="1"/>
    </xf>
    <xf numFmtId="0" fontId="14" fillId="19" borderId="6" xfId="0" applyFont="1" applyFill="1" applyBorder="1" applyAlignment="1">
      <alignment horizontal="center" vertical="center" wrapText="1"/>
    </xf>
    <xf numFmtId="0" fontId="14" fillId="19" borderId="8" xfId="0" applyFont="1" applyFill="1" applyBorder="1" applyAlignment="1">
      <alignment horizontal="center" vertical="center" wrapText="1"/>
    </xf>
    <xf numFmtId="0" fontId="14" fillId="19" borderId="22" xfId="0" applyFont="1" applyFill="1" applyBorder="1" applyAlignment="1">
      <alignment horizontal="center" vertical="center" wrapText="1"/>
    </xf>
    <xf numFmtId="0" fontId="14" fillId="19" borderId="23"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10" fillId="16" borderId="23" xfId="0" applyFont="1" applyFill="1" applyBorder="1" applyAlignment="1">
      <alignment horizontal="center" vertical="center" wrapText="1"/>
    </xf>
    <xf numFmtId="166" fontId="8" fillId="16" borderId="1" xfId="0" applyNumberFormat="1" applyFont="1" applyFill="1" applyBorder="1" applyAlignment="1">
      <alignment horizontal="center" vertical="center" wrapText="1"/>
    </xf>
    <xf numFmtId="166" fontId="8" fillId="16" borderId="2" xfId="0" applyNumberFormat="1" applyFont="1" applyFill="1" applyBorder="1" applyAlignment="1">
      <alignment horizontal="center" vertical="center" wrapText="1"/>
    </xf>
    <xf numFmtId="166" fontId="8" fillId="16" borderId="3" xfId="0" applyNumberFormat="1" applyFont="1" applyFill="1" applyBorder="1" applyAlignment="1">
      <alignment horizontal="center" vertical="center" wrapText="1"/>
    </xf>
    <xf numFmtId="166" fontId="8" fillId="16" borderId="6" xfId="0" applyNumberFormat="1" applyFont="1" applyFill="1" applyBorder="1" applyAlignment="1">
      <alignment horizontal="center" vertical="center" wrapText="1"/>
    </xf>
    <xf numFmtId="166" fontId="8" fillId="16" borderId="7" xfId="0" applyNumberFormat="1" applyFont="1" applyFill="1" applyBorder="1" applyAlignment="1">
      <alignment horizontal="center" vertical="center" wrapText="1"/>
    </xf>
    <xf numFmtId="166" fontId="8" fillId="16" borderId="8" xfId="0" applyNumberFormat="1" applyFont="1" applyFill="1" applyBorder="1" applyAlignment="1">
      <alignment horizontal="center" vertical="center" wrapText="1"/>
    </xf>
    <xf numFmtId="0" fontId="14" fillId="19" borderId="20" xfId="0" applyFont="1" applyFill="1" applyBorder="1" applyAlignment="1">
      <alignment horizontal="center" vertical="center" wrapText="1"/>
    </xf>
    <xf numFmtId="0" fontId="14" fillId="19" borderId="21" xfId="0" applyFont="1" applyFill="1" applyBorder="1" applyAlignment="1">
      <alignment horizontal="center" vertical="center" wrapText="1"/>
    </xf>
    <xf numFmtId="0" fontId="19" fillId="18" borderId="0" xfId="0" applyFont="1" applyFill="1" applyBorder="1" applyAlignment="1">
      <alignment horizontal="left" vertical="top" wrapText="1"/>
    </xf>
    <xf numFmtId="166" fontId="19" fillId="18" borderId="0" xfId="0" applyNumberFormat="1" applyFont="1" applyFill="1" applyBorder="1" applyAlignment="1">
      <alignment horizontal="left" vertical="top" wrapText="1"/>
    </xf>
    <xf numFmtId="166" fontId="41" fillId="16" borderId="1" xfId="0" applyNumberFormat="1" applyFont="1" applyFill="1" applyBorder="1" applyAlignment="1">
      <alignment horizontal="center" vertical="center" wrapText="1"/>
    </xf>
    <xf numFmtId="166" fontId="41" fillId="16" borderId="2" xfId="0" applyNumberFormat="1" applyFont="1" applyFill="1" applyBorder="1" applyAlignment="1">
      <alignment horizontal="center" vertical="center" wrapText="1"/>
    </xf>
    <xf numFmtId="166" fontId="41" fillId="16" borderId="3" xfId="0" applyNumberFormat="1" applyFont="1" applyFill="1" applyBorder="1" applyAlignment="1">
      <alignment horizontal="center" vertical="center" wrapText="1"/>
    </xf>
    <xf numFmtId="166" fontId="41" fillId="16" borderId="4" xfId="0" applyNumberFormat="1" applyFont="1" applyFill="1" applyBorder="1" applyAlignment="1">
      <alignment horizontal="center" vertical="center" wrapText="1"/>
    </xf>
    <xf numFmtId="166" fontId="41" fillId="16" borderId="0" xfId="0" applyNumberFormat="1" applyFont="1" applyFill="1" applyBorder="1" applyAlignment="1">
      <alignment horizontal="center" vertical="center" wrapText="1"/>
    </xf>
    <xf numFmtId="166" fontId="41" fillId="16" borderId="5" xfId="0" applyNumberFormat="1" applyFont="1" applyFill="1" applyBorder="1" applyAlignment="1">
      <alignment horizontal="center" vertical="center" wrapText="1"/>
    </xf>
    <xf numFmtId="166" fontId="41" fillId="16" borderId="6" xfId="0" applyNumberFormat="1" applyFont="1" applyFill="1" applyBorder="1" applyAlignment="1">
      <alignment horizontal="center" vertical="center" wrapText="1"/>
    </xf>
    <xf numFmtId="166" fontId="41" fillId="16" borderId="7" xfId="0" applyNumberFormat="1" applyFont="1" applyFill="1" applyBorder="1" applyAlignment="1">
      <alignment horizontal="center" vertical="center" wrapText="1"/>
    </xf>
    <xf numFmtId="166" fontId="41" fillId="16" borderId="8" xfId="0" applyNumberFormat="1" applyFont="1" applyFill="1" applyBorder="1" applyAlignment="1">
      <alignment horizontal="center" vertical="center" wrapText="1"/>
    </xf>
    <xf numFmtId="0" fontId="19" fillId="16" borderId="22" xfId="0" applyFont="1" applyFill="1" applyBorder="1" applyAlignment="1">
      <alignment horizontal="center" vertical="center" wrapText="1"/>
    </xf>
    <xf numFmtId="0" fontId="19" fillId="16" borderId="34" xfId="0" applyFont="1" applyFill="1" applyBorder="1" applyAlignment="1">
      <alignment horizontal="center" vertical="center" wrapText="1"/>
    </xf>
    <xf numFmtId="0" fontId="19" fillId="16" borderId="23" xfId="0" applyFont="1" applyFill="1" applyBorder="1" applyAlignment="1">
      <alignment horizontal="center" vertical="center" wrapText="1"/>
    </xf>
    <xf numFmtId="0" fontId="19" fillId="18" borderId="51" xfId="0" applyFont="1" applyFill="1" applyBorder="1" applyAlignment="1">
      <alignment horizontal="left" vertical="top" wrapText="1"/>
    </xf>
    <xf numFmtId="0" fontId="19" fillId="18" borderId="52" xfId="0" applyFont="1" applyFill="1" applyBorder="1" applyAlignment="1">
      <alignment horizontal="left" vertical="top" wrapText="1"/>
    </xf>
    <xf numFmtId="0" fontId="19" fillId="18" borderId="53" xfId="0" applyFont="1" applyFill="1" applyBorder="1" applyAlignment="1">
      <alignment horizontal="left" vertical="top" wrapText="1"/>
    </xf>
    <xf numFmtId="0" fontId="23" fillId="18" borderId="62" xfId="0" applyFont="1" applyFill="1" applyBorder="1" applyAlignment="1">
      <alignment horizontal="center" vertical="center" wrapText="1"/>
    </xf>
    <xf numFmtId="0" fontId="23" fillId="18" borderId="63" xfId="0" applyFont="1" applyFill="1" applyBorder="1" applyAlignment="1">
      <alignment horizontal="center" vertical="center" wrapText="1"/>
    </xf>
    <xf numFmtId="0" fontId="23" fillId="18" borderId="64"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8" borderId="56" xfId="0" applyFont="1" applyFill="1" applyBorder="1" applyAlignment="1">
      <alignment horizontal="center" vertical="center" wrapText="1"/>
    </xf>
    <xf numFmtId="0" fontId="37" fillId="18" borderId="57" xfId="0" applyFont="1" applyFill="1" applyBorder="1" applyAlignment="1">
      <alignment horizontal="center" vertical="center" wrapText="1"/>
    </xf>
    <xf numFmtId="0" fontId="37" fillId="18" borderId="0" xfId="0" applyFont="1" applyFill="1" applyBorder="1" applyAlignment="1">
      <alignment horizontal="center" vertical="center" wrapText="1"/>
    </xf>
    <xf numFmtId="0" fontId="37" fillId="18" borderId="58" xfId="0" applyFont="1" applyFill="1" applyBorder="1" applyAlignment="1">
      <alignment horizontal="center" vertical="center" wrapText="1"/>
    </xf>
    <xf numFmtId="0" fontId="37" fillId="18" borderId="59" xfId="0" applyFont="1" applyFill="1" applyBorder="1" applyAlignment="1">
      <alignment horizontal="center" vertical="center" wrapText="1"/>
    </xf>
    <xf numFmtId="0" fontId="37" fillId="18" borderId="60" xfId="0" applyFont="1" applyFill="1" applyBorder="1" applyAlignment="1">
      <alignment horizontal="center" vertical="center" wrapText="1"/>
    </xf>
    <xf numFmtId="0" fontId="37" fillId="18" borderId="61" xfId="0" applyFont="1" applyFill="1" applyBorder="1" applyAlignment="1">
      <alignment horizontal="center" vertical="center" wrapText="1"/>
    </xf>
    <xf numFmtId="0" fontId="14" fillId="19" borderId="25" xfId="0" applyFont="1" applyFill="1" applyBorder="1" applyAlignment="1">
      <alignment horizontal="center" vertical="center" wrapText="1"/>
    </xf>
    <xf numFmtId="0" fontId="10" fillId="16" borderId="51" xfId="0" applyFont="1" applyFill="1" applyBorder="1" applyAlignment="1">
      <alignment horizontal="center" vertical="center" wrapText="1"/>
    </xf>
    <xf numFmtId="0" fontId="10" fillId="16" borderId="53" xfId="0" applyFont="1" applyFill="1" applyBorder="1" applyAlignment="1">
      <alignment horizontal="center" vertical="center" wrapText="1"/>
    </xf>
    <xf numFmtId="0" fontId="10" fillId="18" borderId="0" xfId="0" applyFont="1" applyFill="1" applyBorder="1" applyAlignment="1">
      <alignment horizontal="left" vertical="top" wrapText="1"/>
    </xf>
    <xf numFmtId="0" fontId="10" fillId="18" borderId="5" xfId="0" applyFont="1" applyFill="1" applyBorder="1" applyAlignment="1">
      <alignment horizontal="left" vertical="top" wrapText="1"/>
    </xf>
    <xf numFmtId="0" fontId="10" fillId="18" borderId="57" xfId="0" applyFont="1" applyFill="1" applyBorder="1" applyAlignment="1">
      <alignment horizontal="left" wrapText="1"/>
    </xf>
    <xf numFmtId="0" fontId="10" fillId="18" borderId="0" xfId="0" applyFont="1" applyFill="1" applyBorder="1" applyAlignment="1">
      <alignment horizontal="left" wrapText="1"/>
    </xf>
    <xf numFmtId="0" fontId="10" fillId="18" borderId="54" xfId="0" applyFont="1" applyFill="1" applyBorder="1" applyAlignment="1">
      <alignment horizontal="left" vertical="top" wrapText="1"/>
    </xf>
    <xf numFmtId="0" fontId="10" fillId="18" borderId="55" xfId="0" applyFont="1" applyFill="1" applyBorder="1" applyAlignment="1">
      <alignment horizontal="left" vertical="top" wrapText="1"/>
    </xf>
    <xf numFmtId="0" fontId="10" fillId="18" borderId="57" xfId="0" applyFont="1" applyFill="1" applyBorder="1" applyAlignment="1">
      <alignment horizontal="left" vertical="top" wrapText="1"/>
    </xf>
    <xf numFmtId="0" fontId="19" fillId="18" borderId="0" xfId="0" applyFont="1" applyFill="1" applyBorder="1" applyAlignment="1">
      <alignment horizontal="center" vertical="center" wrapText="1"/>
    </xf>
    <xf numFmtId="0" fontId="39" fillId="16" borderId="0" xfId="0" applyFont="1" applyFill="1" applyBorder="1" applyAlignment="1">
      <alignment horizontal="center" vertical="center" wrapText="1"/>
    </xf>
    <xf numFmtId="9" fontId="21" fillId="18" borderId="20" xfId="1" quotePrefix="1" applyFont="1" applyFill="1" applyBorder="1" applyAlignment="1">
      <alignment horizontal="center" vertical="center" wrapText="1"/>
    </xf>
    <xf numFmtId="9" fontId="21" fillId="18" borderId="25" xfId="1" quotePrefix="1" applyFont="1" applyFill="1" applyBorder="1" applyAlignment="1">
      <alignment horizontal="center" vertical="center" wrapText="1"/>
    </xf>
    <xf numFmtId="9" fontId="21" fillId="18" borderId="21" xfId="1" quotePrefix="1" applyFont="1" applyFill="1" applyBorder="1" applyAlignment="1">
      <alignment horizontal="center" vertical="center" wrapText="1"/>
    </xf>
    <xf numFmtId="0" fontId="10" fillId="18" borderId="1" xfId="0" applyFont="1" applyFill="1" applyBorder="1" applyAlignment="1">
      <alignment horizontal="left" vertical="top" wrapText="1"/>
    </xf>
    <xf numFmtId="0" fontId="10" fillId="18" borderId="2" xfId="0" applyFont="1" applyFill="1" applyBorder="1" applyAlignment="1">
      <alignment horizontal="left" vertical="top" wrapText="1"/>
    </xf>
    <xf numFmtId="0" fontId="10" fillId="18" borderId="3" xfId="0" applyFont="1" applyFill="1" applyBorder="1" applyAlignment="1">
      <alignment horizontal="left" vertical="top" wrapText="1"/>
    </xf>
    <xf numFmtId="0" fontId="10" fillId="18" borderId="4" xfId="0" applyFont="1" applyFill="1" applyBorder="1" applyAlignment="1">
      <alignment horizontal="left" vertical="top" wrapText="1"/>
    </xf>
    <xf numFmtId="0" fontId="10" fillId="18" borderId="6" xfId="0" applyFont="1" applyFill="1" applyBorder="1" applyAlignment="1">
      <alignment horizontal="left" vertical="top" wrapText="1"/>
    </xf>
    <xf numFmtId="0" fontId="10" fillId="18" borderId="7" xfId="0" applyFont="1" applyFill="1" applyBorder="1" applyAlignment="1">
      <alignment horizontal="left" vertical="top" wrapText="1"/>
    </xf>
    <xf numFmtId="0" fontId="10" fillId="18" borderId="8" xfId="0" applyFont="1" applyFill="1" applyBorder="1" applyAlignment="1">
      <alignment horizontal="left" vertical="top" wrapText="1"/>
    </xf>
    <xf numFmtId="0" fontId="8" fillId="18" borderId="1" xfId="0" applyFont="1" applyFill="1" applyBorder="1" applyAlignment="1">
      <alignment horizontal="left" vertical="center"/>
    </xf>
    <xf numFmtId="0" fontId="8" fillId="18" borderId="2" xfId="0" applyFont="1" applyFill="1" applyBorder="1" applyAlignment="1">
      <alignment horizontal="left" vertical="center"/>
    </xf>
    <xf numFmtId="0" fontId="8" fillId="18" borderId="3" xfId="0" applyFont="1" applyFill="1" applyBorder="1" applyAlignment="1">
      <alignment horizontal="left" vertical="center"/>
    </xf>
    <xf numFmtId="0" fontId="8" fillId="18" borderId="6" xfId="0" applyFont="1" applyFill="1" applyBorder="1" applyAlignment="1">
      <alignment horizontal="left" vertical="center"/>
    </xf>
    <xf numFmtId="0" fontId="8" fillId="18" borderId="7" xfId="0" applyFont="1" applyFill="1" applyBorder="1" applyAlignment="1">
      <alignment horizontal="left" vertical="center"/>
    </xf>
    <xf numFmtId="0" fontId="8" fillId="18" borderId="8" xfId="0" applyFont="1" applyFill="1" applyBorder="1" applyAlignment="1">
      <alignment horizontal="left" vertical="center"/>
    </xf>
    <xf numFmtId="166" fontId="19" fillId="16" borderId="54" xfId="0" applyNumberFormat="1" applyFont="1" applyFill="1" applyBorder="1" applyAlignment="1">
      <alignment horizontal="center" vertical="top" wrapText="1"/>
    </xf>
    <xf numFmtId="166" fontId="19" fillId="16" borderId="55" xfId="0" applyNumberFormat="1" applyFont="1" applyFill="1" applyBorder="1" applyAlignment="1">
      <alignment horizontal="center" vertical="top" wrapText="1"/>
    </xf>
    <xf numFmtId="166" fontId="19" fillId="16" borderId="56" xfId="0" applyNumberFormat="1" applyFont="1" applyFill="1" applyBorder="1" applyAlignment="1">
      <alignment horizontal="center" vertical="top" wrapText="1"/>
    </xf>
    <xf numFmtId="166" fontId="19" fillId="16" borderId="59" xfId="0" applyNumberFormat="1" applyFont="1" applyFill="1" applyBorder="1" applyAlignment="1">
      <alignment horizontal="center" vertical="top" wrapText="1"/>
    </xf>
    <xf numFmtId="166" fontId="19" fillId="16" borderId="60" xfId="0" applyNumberFormat="1" applyFont="1" applyFill="1" applyBorder="1" applyAlignment="1">
      <alignment horizontal="center" vertical="top" wrapText="1"/>
    </xf>
    <xf numFmtId="166" fontId="19" fillId="16" borderId="61" xfId="0" applyNumberFormat="1" applyFont="1" applyFill="1" applyBorder="1" applyAlignment="1">
      <alignment horizontal="center" vertical="top" wrapText="1"/>
    </xf>
    <xf numFmtId="0" fontId="8" fillId="16" borderId="51" xfId="0" applyFont="1" applyFill="1" applyBorder="1" applyAlignment="1">
      <alignment horizontal="center" vertical="center" wrapText="1"/>
    </xf>
    <xf numFmtId="0" fontId="8" fillId="16" borderId="53" xfId="0" applyFont="1" applyFill="1" applyBorder="1" applyAlignment="1">
      <alignment horizontal="center" vertical="center" wrapText="1"/>
    </xf>
    <xf numFmtId="9" fontId="0" fillId="0" borderId="0" xfId="1" applyFont="1" applyBorder="1" applyAlignment="1">
      <alignment horizontal="center" vertical="center"/>
    </xf>
    <xf numFmtId="9" fontId="0" fillId="0" borderId="5" xfId="1" applyFont="1" applyBorder="1" applyAlignment="1">
      <alignment horizontal="center" vertical="center"/>
    </xf>
    <xf numFmtId="9" fontId="0" fillId="0" borderId="7" xfId="1" applyFont="1" applyBorder="1" applyAlignment="1">
      <alignment horizontal="center" vertical="center"/>
    </xf>
    <xf numFmtId="9" fontId="0" fillId="0" borderId="8" xfId="1" applyFont="1" applyBorder="1" applyAlignment="1">
      <alignment horizontal="center" vertical="center"/>
    </xf>
    <xf numFmtId="9" fontId="0" fillId="0" borderId="0" xfId="0" applyNumberForma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4" fillId="0" borderId="0" xfId="0" applyFont="1" applyBorder="1" applyAlignment="1">
      <alignment horizontal="center" vertical="center" wrapText="1"/>
    </xf>
    <xf numFmtId="0" fontId="0" fillId="0" borderId="59" xfId="0" applyBorder="1" applyAlignment="1">
      <alignment horizontal="center"/>
    </xf>
    <xf numFmtId="0" fontId="0" fillId="0" borderId="60" xfId="0" applyBorder="1" applyAlignment="1">
      <alignment horizontal="center"/>
    </xf>
    <xf numFmtId="0" fontId="43" fillId="0" borderId="54" xfId="0" applyFont="1" applyBorder="1" applyAlignment="1">
      <alignment horizontal="center" wrapText="1"/>
    </xf>
    <xf numFmtId="0" fontId="43" fillId="0" borderId="55" xfId="0" applyFont="1" applyBorder="1" applyAlignment="1">
      <alignment horizontal="center" wrapText="1"/>
    </xf>
    <xf numFmtId="0" fontId="43" fillId="0" borderId="56" xfId="0" applyFont="1" applyBorder="1" applyAlignment="1">
      <alignment horizontal="center" wrapText="1"/>
    </xf>
    <xf numFmtId="0" fontId="0" fillId="0" borderId="57" xfId="0" applyBorder="1" applyAlignment="1">
      <alignment horizontal="center"/>
    </xf>
    <xf numFmtId="0" fontId="0" fillId="0" borderId="0" xfId="0" applyBorder="1" applyAlignment="1">
      <alignment horizont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1" xfId="0" quotePrefix="1" applyBorder="1" applyAlignment="1">
      <alignment horizontal="center"/>
    </xf>
    <xf numFmtId="0" fontId="0" fillId="0" borderId="52" xfId="0" quotePrefix="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8" xfId="0" applyBorder="1" applyAlignment="1">
      <alignment horizontal="center"/>
    </xf>
    <xf numFmtId="0" fontId="0" fillId="0" borderId="61" xfId="0" applyBorder="1" applyAlignment="1">
      <alignment horizont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8" xfId="0" applyBorder="1" applyAlignment="1">
      <alignment horizontal="center" vertical="center" wrapText="1"/>
    </xf>
  </cellXfs>
  <cellStyles count="2">
    <cellStyle name="Normal" xfId="0" builtinId="0"/>
    <cellStyle name="Percent" xfId="1" builtinId="5"/>
  </cellStyles>
  <dxfs count="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strike val="0"/>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B8B"/>
      </font>
      <fill>
        <patternFill>
          <bgColor rgb="FFFF8B8B"/>
        </patternFill>
      </fill>
    </dxf>
    <dxf>
      <font>
        <color rgb="FF92D050"/>
      </font>
      <fill>
        <patternFill>
          <bgColor rgb="FF92D050"/>
        </patternFill>
      </fill>
    </dxf>
    <dxf>
      <font>
        <color theme="0" tint="-0.24994659260841701"/>
      </font>
      <fill>
        <patternFill>
          <bgColor theme="0" tint="-0.24994659260841701"/>
        </patternFill>
      </fill>
    </dxf>
    <dxf>
      <font>
        <color rgb="FFFF8787"/>
      </font>
      <fill>
        <patternFill>
          <bgColor rgb="FFFF8B8B"/>
        </patternFill>
      </fill>
    </dxf>
    <dxf>
      <font>
        <color rgb="FF209486"/>
      </font>
      <fill>
        <patternFill>
          <bgColor rgb="FF209486"/>
        </patternFill>
      </fill>
    </dxf>
    <dxf>
      <font>
        <color rgb="FF009900"/>
      </font>
      <fill>
        <patternFill>
          <bgColor rgb="FF009900"/>
        </patternFill>
      </fill>
    </dxf>
    <dxf>
      <font>
        <color rgb="FFD60093"/>
      </font>
      <fill>
        <patternFill>
          <bgColor rgb="FFD60093"/>
        </patternFill>
      </fill>
    </dxf>
    <dxf>
      <font>
        <color rgb="FF006699"/>
      </font>
      <fill>
        <patternFill>
          <bgColor rgb="FF006699"/>
        </patternFill>
      </fill>
    </dxf>
    <dxf>
      <font>
        <color theme="5" tint="-0.499984740745262"/>
      </font>
      <fill>
        <patternFill>
          <bgColor theme="5" tint="-0.499984740745262"/>
        </patternFill>
      </fill>
    </dxf>
    <dxf>
      <font>
        <color rgb="FF9900CC"/>
      </font>
      <fill>
        <patternFill>
          <bgColor rgb="FF9900CC"/>
        </patternFill>
      </fill>
    </dxf>
    <dxf>
      <font>
        <color theme="4" tint="-0.499984740745262"/>
      </font>
      <fill>
        <patternFill>
          <bgColor theme="4" tint="-0.499984740745262"/>
        </patternFill>
      </fill>
    </dxf>
    <dxf>
      <font>
        <color theme="7" tint="-0.499984740745262"/>
      </font>
      <fill>
        <patternFill>
          <bgColor theme="7" tint="-0.499984740745262"/>
        </patternFill>
      </fill>
    </dxf>
    <dxf>
      <font>
        <color rgb="FFC00000"/>
      </font>
      <fill>
        <patternFill>
          <bgColor rgb="FFC00404"/>
        </patternFill>
      </fill>
    </dxf>
    <dxf>
      <font>
        <color rgb="FFE8005A"/>
      </font>
      <fill>
        <patternFill>
          <bgColor rgb="FFE8005A"/>
        </patternFill>
      </fill>
    </dxf>
  </dxfs>
  <tableStyles count="0" defaultTableStyle="TableStyleMedium2" defaultPivotStyle="PivotStyleLight16"/>
  <colors>
    <mruColors>
      <color rgb="FF0033CC"/>
      <color rgb="FFF89CD3"/>
      <color rgb="FFE8005A"/>
      <color rgb="FFF1A3BB"/>
      <color rgb="FF33CCCC"/>
      <color rgb="FFD4E818"/>
      <color rgb="FFCCECFF"/>
      <color rgb="FFFF8B8B"/>
      <color rgb="FFFF6D6D"/>
      <color rgb="FFFF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1632054824586E-2"/>
          <c:y val="2.6056364075462506E-2"/>
          <c:w val="0.79241097153394036"/>
          <c:h val="0.64581386965183574"/>
        </c:manualLayout>
      </c:layout>
      <c:barChart>
        <c:barDir val="bar"/>
        <c:grouping val="clustered"/>
        <c:varyColors val="0"/>
        <c:ser>
          <c:idx val="0"/>
          <c:order val="0"/>
          <c:tx>
            <c:strRef>
              <c:f>'Cash Value Comparision'!$Q$4</c:f>
              <c:strCache>
                <c:ptCount val="1"/>
                <c:pt idx="0">
                  <c:v>Essentials</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Comparision'!$X$4</c:f>
              <c:numCache>
                <c:formatCode>"£"#,##0</c:formatCode>
                <c:ptCount val="1"/>
                <c:pt idx="0">
                  <c:v>6713.2</c:v>
                </c:pt>
              </c:numCache>
            </c:numRef>
          </c:val>
          <c:extLst>
            <c:ext xmlns:c16="http://schemas.microsoft.com/office/drawing/2014/chart" uri="{C3380CC4-5D6E-409C-BE32-E72D297353CC}">
              <c16:uniqueId val="{00000000-D238-4AC6-89EB-A3F5C49A64FC}"/>
            </c:ext>
          </c:extLst>
        </c:ser>
        <c:ser>
          <c:idx val="1"/>
          <c:order val="1"/>
          <c:tx>
            <c:strRef>
              <c:f>'Cash Value Comparision'!$Q$5</c:f>
              <c:strCache>
                <c:ptCount val="1"/>
                <c:pt idx="0">
                  <c:v>Luxuries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Comparision'!$X$5</c:f>
              <c:numCache>
                <c:formatCode>"£"#,##0</c:formatCode>
                <c:ptCount val="1"/>
                <c:pt idx="0">
                  <c:v>5371.5999999999995</c:v>
                </c:pt>
              </c:numCache>
            </c:numRef>
          </c:val>
          <c:extLst>
            <c:ext xmlns:c16="http://schemas.microsoft.com/office/drawing/2014/chart" uri="{C3380CC4-5D6E-409C-BE32-E72D297353CC}">
              <c16:uniqueId val="{00000001-D238-4AC6-89EB-A3F5C49A64FC}"/>
            </c:ext>
          </c:extLst>
        </c:ser>
        <c:ser>
          <c:idx val="2"/>
          <c:order val="2"/>
          <c:tx>
            <c:strRef>
              <c:f>'Cash Value Comparision'!$Q$6</c:f>
              <c:strCache>
                <c:ptCount val="1"/>
                <c:pt idx="0">
                  <c:v>Clothing &amp; footwear</c:v>
                </c:pt>
              </c:strCache>
            </c:strRef>
          </c:tx>
          <c:spPr>
            <a:solidFill>
              <a:schemeClr val="accent2">
                <a:lumMod val="75000"/>
              </a:schemeClr>
            </a:solidFill>
            <a:ln>
              <a:noFill/>
            </a:ln>
            <a:effectLst/>
          </c:spPr>
          <c:invertIfNegative val="0"/>
          <c:dLbls>
            <c:dLbl>
              <c:idx val="0"/>
              <c:layout>
                <c:manualLayout>
                  <c:x val="-5.4339144732951615E-3"/>
                  <c:y val="-9.46890014589335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AB-4CAF-ADC9-9CF22F9F47E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Comparision'!$X$6</c:f>
              <c:numCache>
                <c:formatCode>"£"#,##0</c:formatCode>
                <c:ptCount val="1"/>
                <c:pt idx="0">
                  <c:v>1210.3</c:v>
                </c:pt>
              </c:numCache>
            </c:numRef>
          </c:val>
          <c:extLst>
            <c:ext xmlns:c16="http://schemas.microsoft.com/office/drawing/2014/chart" uri="{C3380CC4-5D6E-409C-BE32-E72D297353CC}">
              <c16:uniqueId val="{00000002-D238-4AC6-89EB-A3F5C49A64FC}"/>
            </c:ext>
          </c:extLst>
        </c:ser>
        <c:ser>
          <c:idx val="3"/>
          <c:order val="3"/>
          <c:tx>
            <c:strRef>
              <c:f>'Cash Value Comparision'!$Q$7</c:f>
              <c:strCache>
                <c:ptCount val="1"/>
                <c:pt idx="0">
                  <c:v>Household goods and services</c:v>
                </c:pt>
              </c:strCache>
            </c:strRef>
          </c:tx>
          <c:spPr>
            <a:solidFill>
              <a:srgbClr val="92D050"/>
            </a:solidFill>
            <a:ln>
              <a:noFill/>
            </a:ln>
            <a:effectLst/>
          </c:spPr>
          <c:invertIfNegative val="0"/>
          <c:dLbls>
            <c:dLbl>
              <c:idx val="0"/>
              <c:layout>
                <c:manualLayout>
                  <c:x val="-1.07799671454051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B-4CAF-ADC9-9CF22F9F47E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Comparision'!$X$7</c:f>
              <c:numCache>
                <c:formatCode>"£"#,##0</c:formatCode>
                <c:ptCount val="1"/>
                <c:pt idx="0">
                  <c:v>1661.4</c:v>
                </c:pt>
              </c:numCache>
            </c:numRef>
          </c:val>
          <c:extLst>
            <c:ext xmlns:c16="http://schemas.microsoft.com/office/drawing/2014/chart" uri="{C3380CC4-5D6E-409C-BE32-E72D297353CC}">
              <c16:uniqueId val="{00000003-D238-4AC6-89EB-A3F5C49A64FC}"/>
            </c:ext>
          </c:extLst>
        </c:ser>
        <c:ser>
          <c:idx val="4"/>
          <c:order val="4"/>
          <c:tx>
            <c:strRef>
              <c:f>'Cash Value Comparision'!$Q$8</c:f>
              <c:strCache>
                <c:ptCount val="1"/>
                <c:pt idx="0">
                  <c:v>Health and education</c:v>
                </c:pt>
              </c:strCache>
            </c:strRef>
          </c:tx>
          <c:spPr>
            <a:solidFill>
              <a:schemeClr val="bg1">
                <a:lumMod val="75000"/>
              </a:schemeClr>
            </a:solidFill>
            <a:ln>
              <a:noFill/>
            </a:ln>
            <a:effectLst/>
          </c:spPr>
          <c:invertIfNegative val="0"/>
          <c:dLbls>
            <c:dLbl>
              <c:idx val="0"/>
              <c:layout>
                <c:manualLayout>
                  <c:x val="-2.200704168145667E-3"/>
                  <c:y val="-4.734450072946679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B-4CAF-ADC9-9CF22F9F47E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Comparision'!$X$8</c:f>
              <c:numCache>
                <c:formatCode>"£"#,##0</c:formatCode>
                <c:ptCount val="1"/>
                <c:pt idx="0">
                  <c:v>673.4</c:v>
                </c:pt>
              </c:numCache>
            </c:numRef>
          </c:val>
          <c:extLst>
            <c:ext xmlns:c16="http://schemas.microsoft.com/office/drawing/2014/chart" uri="{C3380CC4-5D6E-409C-BE32-E72D297353CC}">
              <c16:uniqueId val="{00000004-D238-4AC6-89EB-A3F5C49A64FC}"/>
            </c:ext>
          </c:extLst>
        </c:ser>
        <c:ser>
          <c:idx val="5"/>
          <c:order val="5"/>
          <c:tx>
            <c:strRef>
              <c:f>'Cash Value Comparision'!$Q$9</c:f>
              <c:strCache>
                <c:ptCount val="1"/>
                <c:pt idx="0">
                  <c:v>Transport</c:v>
                </c:pt>
              </c:strCache>
            </c:strRef>
          </c:tx>
          <c:spPr>
            <a:solidFill>
              <a:srgbClr val="FFC000"/>
            </a:solidFill>
            <a:ln>
              <a:noFill/>
            </a:ln>
            <a:effectLst/>
          </c:spPr>
          <c:invertIfNegative val="0"/>
          <c:dLbls>
            <c:dLbl>
              <c:idx val="0"/>
              <c:layout>
                <c:manualLayout>
                  <c:x val="-3.2848096173839817E-3"/>
                  <c:y val="2.58245714493700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AB-4CAF-ADC9-9CF22F9F47E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Comparision'!$X$9</c:f>
              <c:numCache>
                <c:formatCode>"£"#,##0</c:formatCode>
                <c:ptCount val="1"/>
                <c:pt idx="0">
                  <c:v>3731</c:v>
                </c:pt>
              </c:numCache>
            </c:numRef>
          </c:val>
          <c:extLst>
            <c:ext xmlns:c16="http://schemas.microsoft.com/office/drawing/2014/chart" uri="{C3380CC4-5D6E-409C-BE32-E72D297353CC}">
              <c16:uniqueId val="{00000005-D238-4AC6-89EB-A3F5C49A64FC}"/>
            </c:ext>
          </c:extLst>
        </c:ser>
        <c:ser>
          <c:idx val="6"/>
          <c:order val="6"/>
          <c:tx>
            <c:strRef>
              <c:f>'Cash Value Comparision'!$Q$10</c:f>
              <c:strCache>
                <c:ptCount val="1"/>
                <c:pt idx="0">
                  <c:v>Communication</c:v>
                </c:pt>
              </c:strCache>
            </c:strRef>
          </c:tx>
          <c:spPr>
            <a:solidFill>
              <a:schemeClr val="accent5"/>
            </a:solidFill>
            <a:ln>
              <a:noFill/>
            </a:ln>
            <a:effectLst/>
          </c:spPr>
          <c:invertIfNegative val="0"/>
          <c:dLbls>
            <c:dLbl>
              <c:idx val="0"/>
              <c:layout>
                <c:manualLayout>
                  <c:x val="-4.7043755826855736E-3"/>
                  <c:y val="-2.58245714493705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AB-4CAF-ADC9-9CF22F9F47E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Comparision'!$X$10</c:f>
              <c:numCache>
                <c:formatCode>"£"#,##0</c:formatCode>
                <c:ptCount val="1"/>
                <c:pt idx="0">
                  <c:v>869.7</c:v>
                </c:pt>
              </c:numCache>
            </c:numRef>
          </c:val>
          <c:extLst>
            <c:ext xmlns:c16="http://schemas.microsoft.com/office/drawing/2014/chart" uri="{C3380CC4-5D6E-409C-BE32-E72D297353CC}">
              <c16:uniqueId val="{00000006-D238-4AC6-89EB-A3F5C49A64FC}"/>
            </c:ext>
          </c:extLst>
        </c:ser>
        <c:ser>
          <c:idx val="7"/>
          <c:order val="7"/>
          <c:tx>
            <c:strRef>
              <c:f>'Cash Value Comparision'!$Q$11</c:f>
              <c:strCache>
                <c:ptCount val="1"/>
                <c:pt idx="0">
                  <c:v>Alcohol, tobacco and narcotics</c:v>
                </c:pt>
              </c:strCache>
            </c:strRef>
          </c:tx>
          <c:spPr>
            <a:solidFill>
              <a:schemeClr val="tx1"/>
            </a:solidFill>
            <a:ln>
              <a:noFill/>
            </a:ln>
            <a:effectLst/>
          </c:spPr>
          <c:invertIfNegative val="0"/>
          <c:dLbls>
            <c:dLbl>
              <c:idx val="0"/>
              <c:layout>
                <c:manualLayout>
                  <c:x val="-4.01616813109502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B-4CAF-ADC9-9CF22F9F47E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Comparision'!$X$11</c:f>
              <c:numCache>
                <c:formatCode>"£"#,##0</c:formatCode>
                <c:ptCount val="1"/>
                <c:pt idx="0">
                  <c:v>574.6</c:v>
                </c:pt>
              </c:numCache>
            </c:numRef>
          </c:val>
          <c:extLst>
            <c:ext xmlns:c16="http://schemas.microsoft.com/office/drawing/2014/chart" uri="{C3380CC4-5D6E-409C-BE32-E72D297353CC}">
              <c16:uniqueId val="{00000007-D238-4AC6-89EB-A3F5C49A64FC}"/>
            </c:ext>
          </c:extLst>
        </c:ser>
        <c:ser>
          <c:idx val="8"/>
          <c:order val="8"/>
          <c:tx>
            <c:strRef>
              <c:f>'Cash Value Comparision'!$Q$12</c:f>
              <c:strCache>
                <c:ptCount val="1"/>
                <c:pt idx="0">
                  <c:v>Other</c:v>
                </c:pt>
              </c:strCache>
            </c:strRef>
          </c:tx>
          <c:spPr>
            <a:solidFill>
              <a:schemeClr val="accent3">
                <a:lumMod val="60000"/>
              </a:schemeClr>
            </a:solidFill>
            <a:ln>
              <a:noFill/>
            </a:ln>
            <a:effectLst/>
          </c:spPr>
          <c:invertIfNegative val="0"/>
          <c:dLbls>
            <c:dLbl>
              <c:idx val="0"/>
              <c:layout>
                <c:manualLayout>
                  <c:x val="-6.5861258157597817E-3"/>
                  <c:y val="2.58245714493702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B-4CAF-ADC9-9CF22F9F47E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Comparision'!$X$12</c:f>
              <c:numCache>
                <c:formatCode>"£"#,##0</c:formatCode>
                <c:ptCount val="1"/>
                <c:pt idx="0">
                  <c:v>5264.9999999999991</c:v>
                </c:pt>
              </c:numCache>
            </c:numRef>
          </c:val>
          <c:extLst>
            <c:ext xmlns:c16="http://schemas.microsoft.com/office/drawing/2014/chart" uri="{C3380CC4-5D6E-409C-BE32-E72D297353CC}">
              <c16:uniqueId val="{00000008-D238-4AC6-89EB-A3F5C49A64FC}"/>
            </c:ext>
          </c:extLst>
        </c:ser>
        <c:ser>
          <c:idx val="9"/>
          <c:order val="9"/>
          <c:tx>
            <c:strRef>
              <c:f>'Cash Value Comparision'!$Q$13</c:f>
              <c:strCache>
                <c:ptCount val="1"/>
              </c:strCache>
            </c:strRef>
          </c:tx>
          <c:spPr>
            <a:solidFill>
              <a:schemeClr val="bg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Comparision'!$X$13</c:f>
              <c:numCache>
                <c:formatCode>"£"#,##0</c:formatCode>
                <c:ptCount val="1"/>
              </c:numCache>
            </c:numRef>
          </c:val>
          <c:extLst>
            <c:ext xmlns:c16="http://schemas.microsoft.com/office/drawing/2014/chart" uri="{C3380CC4-5D6E-409C-BE32-E72D297353CC}">
              <c16:uniqueId val="{00000009-D238-4AC6-89EB-A3F5C49A64FC}"/>
            </c:ext>
          </c:extLst>
        </c:ser>
        <c:ser>
          <c:idx val="10"/>
          <c:order val="10"/>
          <c:tx>
            <c:strRef>
              <c:f>'Cash Value Comparision'!$Q$14</c:f>
              <c:strCache>
                <c:ptCount val="1"/>
                <c:pt idx="0">
                  <c:v>Total</c:v>
                </c:pt>
              </c:strCache>
            </c:strRef>
          </c:tx>
          <c:spPr>
            <a:solidFill>
              <a:schemeClr val="bg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useo Sans 100" panose="02000000000000000000" pitchFamily="50"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'Cash Value Comparision'!$X$3</c:f>
              <c:strCache>
                <c:ptCount val="1"/>
                <c:pt idx="0">
                  <c:v>Income spend</c:v>
                </c:pt>
              </c:strCache>
            </c:strRef>
          </c:cat>
          <c:val>
            <c:numRef>
              <c:f>'Cash Value Comparision'!$X$14</c:f>
              <c:numCache>
                <c:formatCode>"£"#,##0</c:formatCode>
                <c:ptCount val="1"/>
                <c:pt idx="0">
                  <c:v>24064.800000000003</c:v>
                </c:pt>
              </c:numCache>
            </c:numRef>
          </c:val>
          <c:extLst>
            <c:ext xmlns:c16="http://schemas.microsoft.com/office/drawing/2014/chart" uri="{C3380CC4-5D6E-409C-BE32-E72D297353CC}">
              <c16:uniqueId val="{0000000A-D238-4AC6-89EB-A3F5C49A64FC}"/>
            </c:ext>
          </c:extLst>
        </c:ser>
        <c:dLbls>
          <c:dLblPos val="inEnd"/>
          <c:showLegendKey val="0"/>
          <c:showVal val="1"/>
          <c:showCatName val="0"/>
          <c:showSerName val="0"/>
          <c:showPercent val="0"/>
          <c:showBubbleSize val="0"/>
        </c:dLbls>
        <c:gapWidth val="182"/>
        <c:axId val="371419056"/>
        <c:axId val="371419384"/>
      </c:barChart>
      <c:catAx>
        <c:axId val="371419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useo Sans 100" panose="02000000000000000000" pitchFamily="50" charset="0"/>
                <a:ea typeface="+mn-ea"/>
                <a:cs typeface="+mn-cs"/>
              </a:defRPr>
            </a:pPr>
            <a:endParaRPr lang="en-US"/>
          </a:p>
        </c:txPr>
        <c:crossAx val="371419384"/>
        <c:crosses val="autoZero"/>
        <c:auto val="1"/>
        <c:lblAlgn val="ctr"/>
        <c:lblOffset val="100"/>
        <c:noMultiLvlLbl val="0"/>
      </c:catAx>
      <c:valAx>
        <c:axId val="371419384"/>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useo Sans 100" panose="02000000000000000000" pitchFamily="50" charset="0"/>
                <a:ea typeface="+mn-ea"/>
                <a:cs typeface="+mn-cs"/>
              </a:defRPr>
            </a:pPr>
            <a:endParaRPr lang="en-US"/>
          </a:p>
        </c:txPr>
        <c:crossAx val="371419056"/>
        <c:crosses val="autoZero"/>
        <c:crossBetween val="between"/>
      </c:valAx>
      <c:spPr>
        <a:solidFill>
          <a:schemeClr val="bg2"/>
        </a:solidFill>
        <a:ln>
          <a:noFill/>
        </a:ln>
        <a:effectLst/>
      </c:spPr>
    </c:plotArea>
    <c:legend>
      <c:legendPos val="b"/>
      <c:layout>
        <c:manualLayout>
          <c:xMode val="edge"/>
          <c:yMode val="edge"/>
          <c:x val="1.1780825760764569E-2"/>
          <c:y val="0.79391822407741197"/>
          <c:w val="0.97796091464745827"/>
          <c:h val="0.1916239445972867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useo Sans 100" panose="02000000000000000000" pitchFamily="50" charset="0"/>
              <a:ea typeface="+mn-ea"/>
              <a:cs typeface="+mn-cs"/>
            </a:defRPr>
          </a:pPr>
          <a:endParaRPr lang="en-US"/>
        </a:p>
      </c:txPr>
    </c:legend>
    <c:plotVisOnly val="1"/>
    <c:dispBlanksAs val="gap"/>
    <c:showDLblsOverMax val="0"/>
  </c:chart>
  <c:spPr>
    <a:solidFill>
      <a:schemeClr val="bg2"/>
    </a:solidFill>
    <a:ln w="9525" cap="flat" cmpd="sng" algn="ctr">
      <a:noFill/>
      <a:round/>
    </a:ln>
    <a:effectLst/>
  </c:spPr>
  <c:txPr>
    <a:bodyPr/>
    <a:lstStyle/>
    <a:p>
      <a:pPr>
        <a:defRPr sz="1200">
          <a:latin typeface="Museo Sans 100" panose="02000000000000000000" pitchFamily="50"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latin typeface="Museo Sans 100" panose="02000000000000000000" pitchFamily="50" charset="0"/>
              </a:rPr>
              <a:t>CPIH rate compared to your historic inflation rate. The current CPIH rate is 2.2%</a:t>
            </a:r>
            <a:endParaRPr lang="en-GB">
              <a:effectLst/>
              <a:latin typeface="Museo Sans 100" panose="02000000000000000000" pitchFamily="50" charset="0"/>
            </a:endParaRPr>
          </a:p>
        </c:rich>
      </c:tx>
      <c:layout>
        <c:manualLayout>
          <c:xMode val="edge"/>
          <c:yMode val="edge"/>
          <c:x val="0.15962475605108975"/>
          <c:y val="1.0571523620092488E-3"/>
        </c:manualLayout>
      </c:layout>
      <c:overlay val="0"/>
      <c:spPr>
        <a:noFill/>
        <a:ln>
          <a:noFill/>
        </a:ln>
        <a:effectLst/>
      </c:spPr>
      <c:txPr>
        <a:bodyPr rot="0" spcFirstLastPara="1" vertOverflow="ellipsis" vert="horz" wrap="square" anchor="t"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27194870497324E-2"/>
          <c:y val="0.11358557478988875"/>
          <c:w val="0.9116223330401968"/>
          <c:h val="0.71525071551794372"/>
        </c:manualLayout>
      </c:layout>
      <c:lineChart>
        <c:grouping val="standard"/>
        <c:varyColors val="0"/>
        <c:ser>
          <c:idx val="0"/>
          <c:order val="0"/>
          <c:tx>
            <c:strRef>
              <c:f>'Data and Formulas'!$S$40</c:f>
              <c:strCache>
                <c:ptCount val="1"/>
                <c:pt idx="0">
                  <c:v>Decile 4</c:v>
                </c:pt>
              </c:strCache>
            </c:strRef>
          </c:tx>
          <c:spPr>
            <a:ln w="28575" cap="rnd">
              <a:solidFill>
                <a:srgbClr val="7030A0"/>
              </a:solidFill>
              <a:round/>
            </a:ln>
            <a:effectLst/>
          </c:spPr>
          <c:marker>
            <c:symbol val="none"/>
          </c:marker>
          <c:cat>
            <c:numRef>
              <c:f>'Data and Formulas'!$R$41:$R$163</c:f>
              <c:numCache>
                <c:formatCode>mmm\-yy</c:formatCode>
                <c:ptCount val="12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numCache>
            </c:numRef>
          </c:cat>
          <c:val>
            <c:numRef>
              <c:f>'Data and Formulas'!$S$41:$S$163</c:f>
              <c:numCache>
                <c:formatCode>0.0</c:formatCode>
                <c:ptCount val="123"/>
                <c:pt idx="0">
                  <c:v>2.5</c:v>
                </c:pt>
                <c:pt idx="1">
                  <c:v>2.9</c:v>
                </c:pt>
                <c:pt idx="2">
                  <c:v>2.9</c:v>
                </c:pt>
                <c:pt idx="3">
                  <c:v>3.3</c:v>
                </c:pt>
                <c:pt idx="4">
                  <c:v>3.7</c:v>
                </c:pt>
                <c:pt idx="5">
                  <c:v>4.2</c:v>
                </c:pt>
                <c:pt idx="6">
                  <c:v>4.5999999999999996</c:v>
                </c:pt>
                <c:pt idx="7">
                  <c:v>5</c:v>
                </c:pt>
                <c:pt idx="8">
                  <c:v>5.6</c:v>
                </c:pt>
                <c:pt idx="9">
                  <c:v>5.0999999999999996</c:v>
                </c:pt>
                <c:pt idx="10">
                  <c:v>4.9000000000000004</c:v>
                </c:pt>
                <c:pt idx="11">
                  <c:v>4.0999999999999996</c:v>
                </c:pt>
                <c:pt idx="12">
                  <c:v>4.2</c:v>
                </c:pt>
                <c:pt idx="13">
                  <c:v>4.0999999999999996</c:v>
                </c:pt>
                <c:pt idx="14">
                  <c:v>3.8</c:v>
                </c:pt>
                <c:pt idx="15">
                  <c:v>3</c:v>
                </c:pt>
                <c:pt idx="16">
                  <c:v>2.8</c:v>
                </c:pt>
                <c:pt idx="17">
                  <c:v>2.2999999999999998</c:v>
                </c:pt>
                <c:pt idx="18">
                  <c:v>2.2000000000000002</c:v>
                </c:pt>
                <c:pt idx="19">
                  <c:v>1.7</c:v>
                </c:pt>
                <c:pt idx="20">
                  <c:v>1</c:v>
                </c:pt>
                <c:pt idx="21">
                  <c:v>1.2</c:v>
                </c:pt>
                <c:pt idx="22">
                  <c:v>1.3</c:v>
                </c:pt>
                <c:pt idx="23">
                  <c:v>1.7</c:v>
                </c:pt>
                <c:pt idx="24">
                  <c:v>2</c:v>
                </c:pt>
                <c:pt idx="25">
                  <c:v>1.5</c:v>
                </c:pt>
                <c:pt idx="26">
                  <c:v>1.9</c:v>
                </c:pt>
                <c:pt idx="27">
                  <c:v>2.1</c:v>
                </c:pt>
                <c:pt idx="28">
                  <c:v>1.9</c:v>
                </c:pt>
                <c:pt idx="29">
                  <c:v>1.9</c:v>
                </c:pt>
                <c:pt idx="30">
                  <c:v>1.9</c:v>
                </c:pt>
                <c:pt idx="31">
                  <c:v>2.1</c:v>
                </c:pt>
                <c:pt idx="32">
                  <c:v>2</c:v>
                </c:pt>
                <c:pt idx="33">
                  <c:v>2.2000000000000002</c:v>
                </c:pt>
                <c:pt idx="34">
                  <c:v>2.2999999999999998</c:v>
                </c:pt>
                <c:pt idx="35">
                  <c:v>3</c:v>
                </c:pt>
                <c:pt idx="36">
                  <c:v>3.3</c:v>
                </c:pt>
                <c:pt idx="37">
                  <c:v>3.7</c:v>
                </c:pt>
                <c:pt idx="38">
                  <c:v>3.5</c:v>
                </c:pt>
                <c:pt idx="39">
                  <c:v>3.8</c:v>
                </c:pt>
                <c:pt idx="40">
                  <c:v>4</c:v>
                </c:pt>
                <c:pt idx="41">
                  <c:v>3.9</c:v>
                </c:pt>
                <c:pt idx="42">
                  <c:v>4</c:v>
                </c:pt>
                <c:pt idx="43">
                  <c:v>4.0999999999999996</c:v>
                </c:pt>
                <c:pt idx="44">
                  <c:v>4.9000000000000004</c:v>
                </c:pt>
                <c:pt idx="45">
                  <c:v>4.7</c:v>
                </c:pt>
                <c:pt idx="46">
                  <c:v>4.5999999999999996</c:v>
                </c:pt>
                <c:pt idx="47">
                  <c:v>4.0999999999999996</c:v>
                </c:pt>
                <c:pt idx="48">
                  <c:v>3.5</c:v>
                </c:pt>
                <c:pt idx="49">
                  <c:v>3.4</c:v>
                </c:pt>
                <c:pt idx="50">
                  <c:v>3.4</c:v>
                </c:pt>
                <c:pt idx="51">
                  <c:v>3.1</c:v>
                </c:pt>
                <c:pt idx="52">
                  <c:v>2.8</c:v>
                </c:pt>
                <c:pt idx="53">
                  <c:v>2.5</c:v>
                </c:pt>
                <c:pt idx="54">
                  <c:v>2.6</c:v>
                </c:pt>
                <c:pt idx="55">
                  <c:v>2.5</c:v>
                </c:pt>
                <c:pt idx="56">
                  <c:v>2.1</c:v>
                </c:pt>
                <c:pt idx="57">
                  <c:v>2.2999999999999998</c:v>
                </c:pt>
                <c:pt idx="58">
                  <c:v>2.2999999999999998</c:v>
                </c:pt>
                <c:pt idx="59">
                  <c:v>2.5</c:v>
                </c:pt>
                <c:pt idx="60">
                  <c:v>2.4</c:v>
                </c:pt>
                <c:pt idx="61">
                  <c:v>2.6</c:v>
                </c:pt>
                <c:pt idx="62">
                  <c:v>2.6</c:v>
                </c:pt>
                <c:pt idx="63">
                  <c:v>2.2999999999999998</c:v>
                </c:pt>
                <c:pt idx="64">
                  <c:v>2.5</c:v>
                </c:pt>
                <c:pt idx="65">
                  <c:v>2.7</c:v>
                </c:pt>
                <c:pt idx="66">
                  <c:v>2.5</c:v>
                </c:pt>
                <c:pt idx="67">
                  <c:v>2.5</c:v>
                </c:pt>
                <c:pt idx="68">
                  <c:v>2.5</c:v>
                </c:pt>
                <c:pt idx="69">
                  <c:v>2.2000000000000002</c:v>
                </c:pt>
                <c:pt idx="70">
                  <c:v>2</c:v>
                </c:pt>
                <c:pt idx="71">
                  <c:v>2</c:v>
                </c:pt>
                <c:pt idx="72">
                  <c:v>2</c:v>
                </c:pt>
                <c:pt idx="73">
                  <c:v>1.8</c:v>
                </c:pt>
                <c:pt idx="74">
                  <c:v>1.7</c:v>
                </c:pt>
                <c:pt idx="75">
                  <c:v>1.7</c:v>
                </c:pt>
                <c:pt idx="76">
                  <c:v>1.5</c:v>
                </c:pt>
                <c:pt idx="77">
                  <c:v>1.7</c:v>
                </c:pt>
                <c:pt idx="78">
                  <c:v>1.5</c:v>
                </c:pt>
                <c:pt idx="79">
                  <c:v>1.4</c:v>
                </c:pt>
                <c:pt idx="80">
                  <c:v>1.2</c:v>
                </c:pt>
                <c:pt idx="81">
                  <c:v>1.3</c:v>
                </c:pt>
                <c:pt idx="82">
                  <c:v>1.1000000000000001</c:v>
                </c:pt>
                <c:pt idx="83">
                  <c:v>0.6</c:v>
                </c:pt>
                <c:pt idx="84">
                  <c:v>0.4</c:v>
                </c:pt>
                <c:pt idx="85">
                  <c:v>0.2</c:v>
                </c:pt>
                <c:pt idx="86">
                  <c:v>0.2</c:v>
                </c:pt>
                <c:pt idx="87">
                  <c:v>0.2</c:v>
                </c:pt>
                <c:pt idx="88">
                  <c:v>0.4</c:v>
                </c:pt>
                <c:pt idx="89">
                  <c:v>0.2</c:v>
                </c:pt>
                <c:pt idx="90">
                  <c:v>0.4</c:v>
                </c:pt>
                <c:pt idx="91">
                  <c:v>0.3</c:v>
                </c:pt>
                <c:pt idx="92">
                  <c:v>0.1</c:v>
                </c:pt>
                <c:pt idx="93">
                  <c:v>0.1</c:v>
                </c:pt>
                <c:pt idx="94">
                  <c:v>0.3</c:v>
                </c:pt>
                <c:pt idx="95">
                  <c:v>0.4</c:v>
                </c:pt>
                <c:pt idx="96">
                  <c:v>0.6</c:v>
                </c:pt>
                <c:pt idx="97">
                  <c:v>0.6</c:v>
                </c:pt>
                <c:pt idx="98">
                  <c:v>0.6</c:v>
                </c:pt>
                <c:pt idx="99">
                  <c:v>0.6</c:v>
                </c:pt>
                <c:pt idx="100">
                  <c:v>0.7</c:v>
                </c:pt>
                <c:pt idx="101">
                  <c:v>0.8</c:v>
                </c:pt>
                <c:pt idx="102">
                  <c:v>0.8</c:v>
                </c:pt>
                <c:pt idx="103">
                  <c:v>0.8</c:v>
                </c:pt>
                <c:pt idx="104">
                  <c:v>1.1000000000000001</c:v>
                </c:pt>
                <c:pt idx="105">
                  <c:v>1.2</c:v>
                </c:pt>
                <c:pt idx="106">
                  <c:v>1.4</c:v>
                </c:pt>
                <c:pt idx="107">
                  <c:v>1.6</c:v>
                </c:pt>
                <c:pt idx="108">
                  <c:v>1.8</c:v>
                </c:pt>
                <c:pt idx="109">
                  <c:v>2.1</c:v>
                </c:pt>
                <c:pt idx="110">
                  <c:v>2.2999999999999998</c:v>
                </c:pt>
                <c:pt idx="111">
                  <c:v>2.5</c:v>
                </c:pt>
                <c:pt idx="112">
                  <c:v>2.6</c:v>
                </c:pt>
                <c:pt idx="113">
                  <c:v>2.5</c:v>
                </c:pt>
                <c:pt idx="114">
                  <c:v>2.5</c:v>
                </c:pt>
                <c:pt idx="115">
                  <c:v>2.7</c:v>
                </c:pt>
                <c:pt idx="116">
                  <c:v>2.8</c:v>
                </c:pt>
                <c:pt idx="117">
                  <c:v>2.7</c:v>
                </c:pt>
                <c:pt idx="118">
                  <c:v>2.7</c:v>
                </c:pt>
                <c:pt idx="119">
                  <c:v>2.7</c:v>
                </c:pt>
                <c:pt idx="120">
                  <c:v>2.6</c:v>
                </c:pt>
                <c:pt idx="121">
                  <c:v>2.4</c:v>
                </c:pt>
                <c:pt idx="122">
                  <c:v>2.2000000000000002</c:v>
                </c:pt>
              </c:numCache>
            </c:numRef>
          </c:val>
          <c:smooth val="0"/>
          <c:extLst>
            <c:ext xmlns:c16="http://schemas.microsoft.com/office/drawing/2014/chart" uri="{C3380CC4-5D6E-409C-BE32-E72D297353CC}">
              <c16:uniqueId val="{00000000-6CB1-4D89-9B80-EA584B364FA8}"/>
            </c:ext>
          </c:extLst>
        </c:ser>
        <c:ser>
          <c:idx val="1"/>
          <c:order val="1"/>
          <c:tx>
            <c:strRef>
              <c:f>'Data and Formulas'!$T$40</c:f>
              <c:strCache>
                <c:ptCount val="1"/>
                <c:pt idx="0">
                  <c:v>CPIH</c:v>
                </c:pt>
              </c:strCache>
            </c:strRef>
          </c:tx>
          <c:spPr>
            <a:ln w="28575" cap="rnd">
              <a:solidFill>
                <a:schemeClr val="accent2"/>
              </a:solidFill>
              <a:round/>
            </a:ln>
            <a:effectLst/>
          </c:spPr>
          <c:marker>
            <c:symbol val="none"/>
          </c:marker>
          <c:cat>
            <c:numRef>
              <c:f>'Data and Formulas'!$R$41:$R$163</c:f>
              <c:numCache>
                <c:formatCode>mmm\-yy</c:formatCode>
                <c:ptCount val="123"/>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numCache>
            </c:numRef>
          </c:cat>
          <c:val>
            <c:numRef>
              <c:f>'Data and Formulas'!$T$41:$T$163</c:f>
              <c:numCache>
                <c:formatCode>General</c:formatCode>
                <c:ptCount val="123"/>
                <c:pt idx="0">
                  <c:v>2.4</c:v>
                </c:pt>
                <c:pt idx="1">
                  <c:v>2.6</c:v>
                </c:pt>
                <c:pt idx="2">
                  <c:v>2.6</c:v>
                </c:pt>
                <c:pt idx="3">
                  <c:v>3</c:v>
                </c:pt>
                <c:pt idx="4">
                  <c:v>3.3</c:v>
                </c:pt>
                <c:pt idx="5">
                  <c:v>3.7</c:v>
                </c:pt>
                <c:pt idx="6">
                  <c:v>4.2</c:v>
                </c:pt>
                <c:pt idx="7">
                  <c:v>4.4000000000000004</c:v>
                </c:pt>
                <c:pt idx="8">
                  <c:v>4.8</c:v>
                </c:pt>
                <c:pt idx="9">
                  <c:v>4.2</c:v>
                </c:pt>
                <c:pt idx="10">
                  <c:v>3.8</c:v>
                </c:pt>
                <c:pt idx="11">
                  <c:v>3</c:v>
                </c:pt>
                <c:pt idx="12">
                  <c:v>2.9</c:v>
                </c:pt>
                <c:pt idx="13">
                  <c:v>3.1</c:v>
                </c:pt>
                <c:pt idx="14">
                  <c:v>2.8</c:v>
                </c:pt>
                <c:pt idx="15">
                  <c:v>2.2999999999999998</c:v>
                </c:pt>
                <c:pt idx="16">
                  <c:v>2.1</c:v>
                </c:pt>
                <c:pt idx="17">
                  <c:v>1.7</c:v>
                </c:pt>
                <c:pt idx="18">
                  <c:v>1.6</c:v>
                </c:pt>
                <c:pt idx="19">
                  <c:v>1.4</c:v>
                </c:pt>
                <c:pt idx="20">
                  <c:v>1</c:v>
                </c:pt>
                <c:pt idx="21">
                  <c:v>1.2</c:v>
                </c:pt>
                <c:pt idx="22">
                  <c:v>1.5</c:v>
                </c:pt>
                <c:pt idx="23">
                  <c:v>2.1</c:v>
                </c:pt>
                <c:pt idx="24">
                  <c:v>2.6</c:v>
                </c:pt>
                <c:pt idx="25">
                  <c:v>2.1</c:v>
                </c:pt>
                <c:pt idx="26">
                  <c:v>2.4</c:v>
                </c:pt>
                <c:pt idx="27">
                  <c:v>2.7</c:v>
                </c:pt>
                <c:pt idx="28">
                  <c:v>2.5</c:v>
                </c:pt>
                <c:pt idx="29">
                  <c:v>2.4</c:v>
                </c:pt>
                <c:pt idx="30">
                  <c:v>2.2999999999999998</c:v>
                </c:pt>
                <c:pt idx="31">
                  <c:v>2.4</c:v>
                </c:pt>
                <c:pt idx="32">
                  <c:v>2.4</c:v>
                </c:pt>
                <c:pt idx="33">
                  <c:v>2.5</c:v>
                </c:pt>
                <c:pt idx="34">
                  <c:v>2.6</c:v>
                </c:pt>
                <c:pt idx="35">
                  <c:v>3.1</c:v>
                </c:pt>
                <c:pt idx="36">
                  <c:v>3.4</c:v>
                </c:pt>
                <c:pt idx="37">
                  <c:v>3.7</c:v>
                </c:pt>
                <c:pt idx="38">
                  <c:v>3.5</c:v>
                </c:pt>
                <c:pt idx="39">
                  <c:v>3.8</c:v>
                </c:pt>
                <c:pt idx="40">
                  <c:v>3.8</c:v>
                </c:pt>
                <c:pt idx="41">
                  <c:v>3.6</c:v>
                </c:pt>
                <c:pt idx="42">
                  <c:v>3.8</c:v>
                </c:pt>
                <c:pt idx="43">
                  <c:v>3.9</c:v>
                </c:pt>
                <c:pt idx="44">
                  <c:v>4.5</c:v>
                </c:pt>
                <c:pt idx="45">
                  <c:v>4.3</c:v>
                </c:pt>
                <c:pt idx="46">
                  <c:v>4.0999999999999996</c:v>
                </c:pt>
                <c:pt idx="47">
                  <c:v>3.7</c:v>
                </c:pt>
                <c:pt idx="48">
                  <c:v>3.2</c:v>
                </c:pt>
                <c:pt idx="49">
                  <c:v>3.1</c:v>
                </c:pt>
                <c:pt idx="50">
                  <c:v>3.1</c:v>
                </c:pt>
                <c:pt idx="51">
                  <c:v>2.8</c:v>
                </c:pt>
                <c:pt idx="52">
                  <c:v>2.5</c:v>
                </c:pt>
                <c:pt idx="53">
                  <c:v>2.2999999999999998</c:v>
                </c:pt>
                <c:pt idx="54">
                  <c:v>2.4</c:v>
                </c:pt>
                <c:pt idx="55">
                  <c:v>2.2999999999999998</c:v>
                </c:pt>
                <c:pt idx="56">
                  <c:v>2.1</c:v>
                </c:pt>
                <c:pt idx="57">
                  <c:v>2.4</c:v>
                </c:pt>
                <c:pt idx="58">
                  <c:v>2.4</c:v>
                </c:pt>
                <c:pt idx="59">
                  <c:v>2.4</c:v>
                </c:pt>
                <c:pt idx="60">
                  <c:v>2.4</c:v>
                </c:pt>
                <c:pt idx="61">
                  <c:v>2.5</c:v>
                </c:pt>
                <c:pt idx="62">
                  <c:v>2.5</c:v>
                </c:pt>
                <c:pt idx="63">
                  <c:v>2.2000000000000002</c:v>
                </c:pt>
                <c:pt idx="64">
                  <c:v>2.4</c:v>
                </c:pt>
                <c:pt idx="65">
                  <c:v>2.6</c:v>
                </c:pt>
                <c:pt idx="66">
                  <c:v>2.5</c:v>
                </c:pt>
                <c:pt idx="67">
                  <c:v>2.4</c:v>
                </c:pt>
                <c:pt idx="68">
                  <c:v>2.4</c:v>
                </c:pt>
                <c:pt idx="69">
                  <c:v>2</c:v>
                </c:pt>
                <c:pt idx="70">
                  <c:v>1.9</c:v>
                </c:pt>
                <c:pt idx="71">
                  <c:v>1.9</c:v>
                </c:pt>
                <c:pt idx="72">
                  <c:v>1.8</c:v>
                </c:pt>
                <c:pt idx="73">
                  <c:v>1.6</c:v>
                </c:pt>
                <c:pt idx="74">
                  <c:v>1.5</c:v>
                </c:pt>
                <c:pt idx="75">
                  <c:v>1.7</c:v>
                </c:pt>
                <c:pt idx="76">
                  <c:v>1.5</c:v>
                </c:pt>
                <c:pt idx="77">
                  <c:v>1.8</c:v>
                </c:pt>
                <c:pt idx="78">
                  <c:v>1.6</c:v>
                </c:pt>
                <c:pt idx="79">
                  <c:v>1.5</c:v>
                </c:pt>
                <c:pt idx="80">
                  <c:v>1.3</c:v>
                </c:pt>
                <c:pt idx="81">
                  <c:v>1.3</c:v>
                </c:pt>
                <c:pt idx="82">
                  <c:v>1.1000000000000001</c:v>
                </c:pt>
                <c:pt idx="83">
                  <c:v>0.7</c:v>
                </c:pt>
                <c:pt idx="84">
                  <c:v>0.5</c:v>
                </c:pt>
                <c:pt idx="85">
                  <c:v>0.4</c:v>
                </c:pt>
                <c:pt idx="86">
                  <c:v>0.3</c:v>
                </c:pt>
                <c:pt idx="87">
                  <c:v>0.3</c:v>
                </c:pt>
                <c:pt idx="88">
                  <c:v>0.4</c:v>
                </c:pt>
                <c:pt idx="89">
                  <c:v>0.3</c:v>
                </c:pt>
                <c:pt idx="90">
                  <c:v>0.5</c:v>
                </c:pt>
                <c:pt idx="91">
                  <c:v>0.4</c:v>
                </c:pt>
                <c:pt idx="92">
                  <c:v>0.2</c:v>
                </c:pt>
                <c:pt idx="93">
                  <c:v>0.2</c:v>
                </c:pt>
                <c:pt idx="94">
                  <c:v>0.4</c:v>
                </c:pt>
                <c:pt idx="95">
                  <c:v>0.5</c:v>
                </c:pt>
                <c:pt idx="96">
                  <c:v>0.6</c:v>
                </c:pt>
                <c:pt idx="97">
                  <c:v>0.6</c:v>
                </c:pt>
                <c:pt idx="98">
                  <c:v>0.8</c:v>
                </c:pt>
                <c:pt idx="99">
                  <c:v>0.7</c:v>
                </c:pt>
                <c:pt idx="100">
                  <c:v>0.7</c:v>
                </c:pt>
                <c:pt idx="101">
                  <c:v>0.8</c:v>
                </c:pt>
                <c:pt idx="102">
                  <c:v>0.9</c:v>
                </c:pt>
                <c:pt idx="103">
                  <c:v>1</c:v>
                </c:pt>
                <c:pt idx="104">
                  <c:v>1.3</c:v>
                </c:pt>
                <c:pt idx="105">
                  <c:v>1.3</c:v>
                </c:pt>
                <c:pt idx="106">
                  <c:v>1.5</c:v>
                </c:pt>
                <c:pt idx="107">
                  <c:v>1.8</c:v>
                </c:pt>
                <c:pt idx="108">
                  <c:v>1.9</c:v>
                </c:pt>
                <c:pt idx="109">
                  <c:v>2.2999999999999998</c:v>
                </c:pt>
                <c:pt idx="110">
                  <c:v>2.2999999999999998</c:v>
                </c:pt>
                <c:pt idx="111">
                  <c:v>2.6</c:v>
                </c:pt>
                <c:pt idx="112">
                  <c:v>2.7</c:v>
                </c:pt>
                <c:pt idx="113">
                  <c:v>2.6</c:v>
                </c:pt>
                <c:pt idx="114">
                  <c:v>2.6</c:v>
                </c:pt>
                <c:pt idx="115">
                  <c:v>2.7</c:v>
                </c:pt>
                <c:pt idx="116">
                  <c:v>2.8</c:v>
                </c:pt>
                <c:pt idx="117">
                  <c:v>2.8</c:v>
                </c:pt>
                <c:pt idx="118">
                  <c:v>2.8</c:v>
                </c:pt>
                <c:pt idx="119">
                  <c:v>2.7</c:v>
                </c:pt>
                <c:pt idx="120">
                  <c:v>2.7</c:v>
                </c:pt>
                <c:pt idx="121">
                  <c:v>2.5</c:v>
                </c:pt>
                <c:pt idx="122">
                  <c:v>2.2999999999999998</c:v>
                </c:pt>
              </c:numCache>
            </c:numRef>
          </c:val>
          <c:smooth val="0"/>
          <c:extLst>
            <c:ext xmlns:c16="http://schemas.microsoft.com/office/drawing/2014/chart" uri="{C3380CC4-5D6E-409C-BE32-E72D297353CC}">
              <c16:uniqueId val="{00000001-6CB1-4D89-9B80-EA584B364FA8}"/>
            </c:ext>
          </c:extLst>
        </c:ser>
        <c:dLbls>
          <c:showLegendKey val="0"/>
          <c:showVal val="0"/>
          <c:showCatName val="0"/>
          <c:showSerName val="0"/>
          <c:showPercent val="0"/>
          <c:showBubbleSize val="0"/>
        </c:dLbls>
        <c:smooth val="0"/>
        <c:axId val="341764152"/>
        <c:axId val="341764480"/>
      </c:lineChart>
      <c:dateAx>
        <c:axId val="3417641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41764480"/>
        <c:crosses val="autoZero"/>
        <c:auto val="1"/>
        <c:lblOffset val="100"/>
        <c:baseTimeUnit val="months"/>
      </c:dateAx>
      <c:valAx>
        <c:axId val="3417644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764152"/>
        <c:crosses val="autoZero"/>
        <c:crossBetween val="between"/>
      </c:valAx>
      <c:spPr>
        <a:solidFill>
          <a:schemeClr val="bg2"/>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27269066637655059"/>
          <c:y val="0.9241923254055231"/>
          <c:w val="0.45219041121846637"/>
          <c:h val="6.058276248237996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plotArea>
      <cx:plotAreaRegion>
        <cx:series layoutId="treemap" uniqueId="{B97DB1ED-2073-4C82-8F6E-3B8D32B670A4}">
          <cx:spPr>
            <a:ln>
              <a:noFill/>
            </a:ln>
          </cx:spPr>
          <cx:dataPt idx="6">
            <cx:spPr>
              <a:solidFill>
                <a:schemeClr val="tx1"/>
              </a:solidFill>
            </cx:spPr>
          </cx:dataPt>
          <cx:dataLabels pos="inEnd">
            <cx:txPr>
              <a:bodyPr spcFirstLastPara="1" vertOverflow="ellipsis" wrap="square" lIns="0" tIns="0" rIns="0" bIns="0" anchor="ctr" anchorCtr="1"/>
              <a:lstStyle/>
              <a:p>
                <a:pPr>
                  <a:defRPr sz="1000" baseline="0">
                    <a:latin typeface="Museo Sans 100" panose="02000000000000000000" pitchFamily="50" charset="0"/>
                  </a:defRPr>
                </a:pPr>
                <a:endParaRPr lang="en-US" sz="1000" baseline="0">
                  <a:latin typeface="Museo Sans 100" panose="02000000000000000000" pitchFamily="50" charset="0"/>
                </a:endParaRPr>
              </a:p>
            </cx:txPr>
            <cx:visibility seriesName="0" categoryName="1" value="0"/>
          </cx:dataLabels>
          <cx:dataId val="0"/>
          <cx:layoutPr>
            <cx:parentLabelLayout val="overlapping"/>
          </cx:layoutPr>
        </cx:series>
      </cx:plotAreaRegion>
    </cx:plotArea>
  </cx:chart>
  <cx:spPr>
    <a:solidFill>
      <a:schemeClr val="bg2"/>
    </a:solidFill>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treemap" uniqueId="{7772937C-1DDF-47E6-AD40-8C4802D5D024}">
          <cx:dataPt idx="6">
            <cx:spPr>
              <a:solidFill>
                <a:schemeClr val="tx1"/>
              </a:solidFill>
            </cx:spPr>
          </cx:dataPt>
          <cx:dataLabels pos="inEnd">
            <cx:txPr>
              <a:bodyPr spcFirstLastPara="1" vertOverflow="ellipsis" wrap="square" lIns="0" tIns="0" rIns="0" bIns="0" anchor="ctr" anchorCtr="1">
                <a:spAutoFit/>
              </a:bodyPr>
              <a:lstStyle/>
              <a:p>
                <a:pPr>
                  <a:defRPr lang="en-US" sz="1000" b="0" i="0" u="none" strike="noStrike" kern="1200" baseline="0">
                    <a:solidFill>
                      <a:sysClr val="window" lastClr="FFFFFF"/>
                    </a:solidFill>
                    <a:latin typeface="Museo Sans 100" panose="02000000000000000000" pitchFamily="50" charset="0"/>
                    <a:ea typeface="Museo Sans 100" panose="02000000000000000000" pitchFamily="50" charset="0"/>
                    <a:cs typeface="Museo Sans 100" panose="02000000000000000000" pitchFamily="50" charset="0"/>
                  </a:defRPr>
                </a:pPr>
                <a:endParaRPr lang="en-US" sz="1000">
                  <a:latin typeface="Museo Sans 100" panose="02000000000000000000" pitchFamily="50" charset="0"/>
                </a:endParaRPr>
              </a:p>
            </cx:txPr>
            <cx:visibility seriesName="0" categoryName="1" value="0"/>
          </cx:dataLabels>
          <cx:dataId val="0"/>
          <cx:layoutPr>
            <cx:parentLabelLayout val="overlapping"/>
          </cx:layoutPr>
        </cx:series>
      </cx:plotAreaRegion>
    </cx:plotArea>
  </cx:chart>
  <cx:spPr>
    <a:solidFill>
      <a:schemeClr val="bg2"/>
    </a:solidFill>
    <a:ln>
      <a:noFill/>
    </a:ln>
  </cx:spPr>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microsoft.com/office/2014/relationships/chartEx" Target="../charts/chartEx2.xml"/><Relationship Id="rId18" Type="http://schemas.openxmlformats.org/officeDocument/2006/relationships/image" Target="../media/image15.emf"/><Relationship Id="rId26" Type="http://schemas.openxmlformats.org/officeDocument/2006/relationships/image" Target="../media/image23.emf"/><Relationship Id="rId3" Type="http://schemas.openxmlformats.org/officeDocument/2006/relationships/image" Target="../media/image2.emf"/><Relationship Id="rId21" Type="http://schemas.openxmlformats.org/officeDocument/2006/relationships/image" Target="../media/image18.emf"/><Relationship Id="rId7" Type="http://schemas.openxmlformats.org/officeDocument/2006/relationships/image" Target="../media/image6.emf"/><Relationship Id="rId12" Type="http://schemas.microsoft.com/office/2014/relationships/chartEx" Target="../charts/chartEx1.xml"/><Relationship Id="rId17" Type="http://schemas.openxmlformats.org/officeDocument/2006/relationships/image" Target="../media/image14.emf"/><Relationship Id="rId25" Type="http://schemas.openxmlformats.org/officeDocument/2006/relationships/image" Target="../media/image22.emf"/><Relationship Id="rId2" Type="http://schemas.openxmlformats.org/officeDocument/2006/relationships/image" Target="../media/image1.emf"/><Relationship Id="rId16" Type="http://schemas.openxmlformats.org/officeDocument/2006/relationships/image" Target="../media/image13.emf"/><Relationship Id="rId20" Type="http://schemas.openxmlformats.org/officeDocument/2006/relationships/image" Target="../media/image17.emf"/><Relationship Id="rId29" Type="http://schemas.openxmlformats.org/officeDocument/2006/relationships/image" Target="../media/image25.jpeg"/><Relationship Id="rId1" Type="http://schemas.openxmlformats.org/officeDocument/2006/relationships/chart" Target="../charts/chart1.xml"/><Relationship Id="rId6" Type="http://schemas.openxmlformats.org/officeDocument/2006/relationships/image" Target="../media/image5.emf"/><Relationship Id="rId11" Type="http://schemas.openxmlformats.org/officeDocument/2006/relationships/image" Target="../media/image10.png"/><Relationship Id="rId24" Type="http://schemas.openxmlformats.org/officeDocument/2006/relationships/image" Target="../media/image21.emf"/><Relationship Id="rId5" Type="http://schemas.openxmlformats.org/officeDocument/2006/relationships/image" Target="../media/image4.emf"/><Relationship Id="rId15" Type="http://schemas.openxmlformats.org/officeDocument/2006/relationships/image" Target="../media/image12.emf"/><Relationship Id="rId23" Type="http://schemas.openxmlformats.org/officeDocument/2006/relationships/image" Target="../media/image20.emf"/><Relationship Id="rId28" Type="http://schemas.openxmlformats.org/officeDocument/2006/relationships/image" Target="../media/image24.jpeg"/><Relationship Id="rId10" Type="http://schemas.openxmlformats.org/officeDocument/2006/relationships/image" Target="../media/image9.emf"/><Relationship Id="rId19" Type="http://schemas.openxmlformats.org/officeDocument/2006/relationships/image" Target="../media/image16.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1.emf"/><Relationship Id="rId22" Type="http://schemas.openxmlformats.org/officeDocument/2006/relationships/image" Target="../media/image19.emf"/><Relationship Id="rId27" Type="http://schemas.openxmlformats.org/officeDocument/2006/relationships/chart" Target="../charts/chart2.xml"/><Relationship Id="rId30" Type="http://schemas.openxmlformats.org/officeDocument/2006/relationships/image" Target="../media/image26.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13</xdr:col>
      <xdr:colOff>276070</xdr:colOff>
      <xdr:row>23</xdr:row>
      <xdr:rowOff>127000</xdr:rowOff>
    </xdr:from>
    <xdr:to>
      <xdr:col>27</xdr:col>
      <xdr:colOff>514195</xdr:colOff>
      <xdr:row>44</xdr:row>
      <xdr:rowOff>172814</xdr:rowOff>
    </xdr:to>
    <xdr:graphicFrame macro="">
      <xdr:nvGraphicFramePr>
        <xdr:cNvPr id="19" name="Chart 1">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82</xdr:col>
      <xdr:colOff>238125</xdr:colOff>
      <xdr:row>166</xdr:row>
      <xdr:rowOff>39687</xdr:rowOff>
    </xdr:from>
    <xdr:ext cx="932656" cy="416720"/>
    <xdr:sp macro="" textlink="$CJ$16">
      <xdr:nvSpPr>
        <xdr:cNvPr id="2" name="TextBox 1">
          <a:extLst>
            <a:ext uri="{FF2B5EF4-FFF2-40B4-BE49-F238E27FC236}">
              <a16:creationId xmlns:a16="http://schemas.microsoft.com/office/drawing/2014/main" id="{00000000-0008-0000-0000-000002000000}"/>
            </a:ext>
          </a:extLst>
        </xdr:cNvPr>
        <xdr:cNvSpPr txBox="1"/>
      </xdr:nvSpPr>
      <xdr:spPr>
        <a:xfrm>
          <a:off x="49202578" y="37455078"/>
          <a:ext cx="932656" cy="416720"/>
        </a:xfrm>
        <a:prstGeom prst="rect">
          <a:avLst/>
        </a:prstGeom>
        <a:solidFill>
          <a:srgbClr val="F89CD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fld id="{72848BA1-2711-4E42-8C08-CE9D95C15394}" type="TxLink">
            <a:rPr lang="en-US" sz="2400" b="1" i="0" u="none" strike="noStrike">
              <a:solidFill>
                <a:schemeClr val="bg1"/>
              </a:solidFill>
              <a:latin typeface="Museo Sans 100" panose="02000000000000000000" pitchFamily="50" charset="0"/>
              <a:cs typeface="Calibri"/>
            </a:rPr>
            <a:pPr algn="ctr"/>
            <a:t>94%</a:t>
          </a:fld>
          <a:endParaRPr lang="en-GB" sz="4400" b="1">
            <a:solidFill>
              <a:schemeClr val="bg1"/>
            </a:solidFill>
            <a:latin typeface="Museo Sans 100" panose="02000000000000000000" pitchFamily="50" charset="0"/>
          </a:endParaRPr>
        </a:p>
      </xdr:txBody>
    </xdr:sp>
    <xdr:clientData/>
  </xdr:oneCellAnchor>
  <xdr:twoCellAnchor>
    <xdr:from>
      <xdr:col>84</xdr:col>
      <xdr:colOff>11323</xdr:colOff>
      <xdr:row>171</xdr:row>
      <xdr:rowOff>47625</xdr:rowOff>
    </xdr:from>
    <xdr:to>
      <xdr:col>86</xdr:col>
      <xdr:colOff>224646</xdr:colOff>
      <xdr:row>173</xdr:row>
      <xdr:rowOff>47624</xdr:rowOff>
    </xdr:to>
    <xdr:sp macro="" textlink="CJ7">
      <xdr:nvSpPr>
        <xdr:cNvPr id="8" name="TextBox 7">
          <a:extLst>
            <a:ext uri="{FF2B5EF4-FFF2-40B4-BE49-F238E27FC236}">
              <a16:creationId xmlns:a16="http://schemas.microsoft.com/office/drawing/2014/main" id="{00000000-0008-0000-0000-000008000000}"/>
            </a:ext>
          </a:extLst>
        </xdr:cNvPr>
        <xdr:cNvSpPr txBox="1"/>
      </xdr:nvSpPr>
      <xdr:spPr>
        <a:xfrm>
          <a:off x="51239648" y="9545667"/>
          <a:ext cx="716531" cy="38639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C222ACE-800D-459A-B3EE-7ACAAC68CA90}" type="TxLink">
            <a:rPr lang="en-US" sz="2000" b="1" i="0" u="none" strike="noStrike">
              <a:solidFill>
                <a:schemeClr val="bg1"/>
              </a:solidFill>
              <a:latin typeface="Museo Sans 100" panose="02000000000000000000" pitchFamily="50" charset="0"/>
              <a:cs typeface="Calibri"/>
            </a:rPr>
            <a:pPr algn="ctr"/>
            <a:t>27%</a:t>
          </a:fld>
          <a:endParaRPr lang="en-GB" sz="2000" b="1">
            <a:solidFill>
              <a:schemeClr val="bg1"/>
            </a:solidFill>
            <a:latin typeface="Museo Sans 100" panose="02000000000000000000" pitchFamily="50" charset="0"/>
          </a:endParaRPr>
        </a:p>
      </xdr:txBody>
    </xdr:sp>
    <xdr:clientData/>
  </xdr:twoCellAnchor>
  <xdr:twoCellAnchor>
    <xdr:from>
      <xdr:col>83</xdr:col>
      <xdr:colOff>165100</xdr:colOff>
      <xdr:row>182</xdr:row>
      <xdr:rowOff>66676</xdr:rowOff>
    </xdr:from>
    <xdr:to>
      <xdr:col>86</xdr:col>
      <xdr:colOff>197689</xdr:colOff>
      <xdr:row>184</xdr:row>
      <xdr:rowOff>76200</xdr:rowOff>
    </xdr:to>
    <xdr:sp macro="" textlink="#REF!">
      <xdr:nvSpPr>
        <xdr:cNvPr id="9" name="TextBox 8">
          <a:extLst>
            <a:ext uri="{FF2B5EF4-FFF2-40B4-BE49-F238E27FC236}">
              <a16:creationId xmlns:a16="http://schemas.microsoft.com/office/drawing/2014/main" id="{00000000-0008-0000-0000-000009000000}"/>
            </a:ext>
          </a:extLst>
        </xdr:cNvPr>
        <xdr:cNvSpPr txBox="1"/>
      </xdr:nvSpPr>
      <xdr:spPr>
        <a:xfrm>
          <a:off x="27940000" y="13376276"/>
          <a:ext cx="794589" cy="390524"/>
        </a:xfrm>
        <a:prstGeom prst="rect">
          <a:avLst/>
        </a:prstGeom>
        <a:solidFill>
          <a:schemeClr val="accent4">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9FB3B28-7198-4A33-998C-3662EA651C8C}" type="TxLink">
            <a:rPr lang="en-US" sz="2000" b="1" i="0" u="none" strike="noStrike">
              <a:solidFill>
                <a:schemeClr val="bg1"/>
              </a:solidFill>
              <a:latin typeface="Museo Sans 100" panose="02000000000000000000" pitchFamily="50" charset="0"/>
              <a:cs typeface="Calibri"/>
            </a:rPr>
            <a:pPr algn="ctr"/>
            <a:t>19%</a:t>
          </a:fld>
          <a:endParaRPr lang="en-GB" sz="2000" b="1">
            <a:solidFill>
              <a:schemeClr val="bg1"/>
            </a:solidFill>
            <a:latin typeface="Museo Sans 100" panose="02000000000000000000" pitchFamily="50" charset="0"/>
          </a:endParaRPr>
        </a:p>
      </xdr:txBody>
    </xdr:sp>
    <xdr:clientData/>
  </xdr:twoCellAnchor>
  <xdr:twoCellAnchor>
    <xdr:from>
      <xdr:col>84</xdr:col>
      <xdr:colOff>38100</xdr:colOff>
      <xdr:row>193</xdr:row>
      <xdr:rowOff>76201</xdr:rowOff>
    </xdr:from>
    <xdr:to>
      <xdr:col>86</xdr:col>
      <xdr:colOff>206675</xdr:colOff>
      <xdr:row>195</xdr:row>
      <xdr:rowOff>85725</xdr:rowOff>
    </xdr:to>
    <xdr:sp macro="" textlink="CJ8">
      <xdr:nvSpPr>
        <xdr:cNvPr id="10" name="TextBox 9">
          <a:extLst>
            <a:ext uri="{FF2B5EF4-FFF2-40B4-BE49-F238E27FC236}">
              <a16:creationId xmlns:a16="http://schemas.microsoft.com/office/drawing/2014/main" id="{00000000-0008-0000-0000-00000A000000}"/>
            </a:ext>
          </a:extLst>
        </xdr:cNvPr>
        <xdr:cNvSpPr txBox="1"/>
      </xdr:nvSpPr>
      <xdr:spPr>
        <a:xfrm>
          <a:off x="51266425" y="13734692"/>
          <a:ext cx="671783" cy="386929"/>
        </a:xfrm>
        <a:prstGeom prst="rect">
          <a:avLst/>
        </a:prstGeom>
        <a:solidFill>
          <a:schemeClr val="accent5">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570DD98C-2115-4AF8-9FFC-AB71101F2623}" type="TxLink">
            <a:rPr lang="en-US" sz="2000" b="1" i="0" u="none" strike="noStrike">
              <a:solidFill>
                <a:schemeClr val="bg1"/>
              </a:solidFill>
              <a:latin typeface="Museo Sans 100" panose="02000000000000000000" pitchFamily="50" charset="0"/>
              <a:cs typeface="Calibri"/>
            </a:rPr>
            <a:pPr algn="ctr"/>
            <a:t>13%</a:t>
          </a:fld>
          <a:endParaRPr lang="en-GB" sz="2000" b="1">
            <a:solidFill>
              <a:schemeClr val="bg1"/>
            </a:solidFill>
            <a:latin typeface="Museo Sans 100" panose="02000000000000000000" pitchFamily="50" charset="0"/>
          </a:endParaRPr>
        </a:p>
      </xdr:txBody>
    </xdr:sp>
    <xdr:clientData/>
  </xdr:twoCellAnchor>
  <xdr:twoCellAnchor>
    <xdr:from>
      <xdr:col>84</xdr:col>
      <xdr:colOff>28575</xdr:colOff>
      <xdr:row>204</xdr:row>
      <xdr:rowOff>47625</xdr:rowOff>
    </xdr:from>
    <xdr:to>
      <xdr:col>86</xdr:col>
      <xdr:colOff>215660</xdr:colOff>
      <xdr:row>206</xdr:row>
      <xdr:rowOff>28574</xdr:rowOff>
    </xdr:to>
    <xdr:sp macro="" textlink="CJ9">
      <xdr:nvSpPr>
        <xdr:cNvPr id="11" name="TextBox 10">
          <a:extLst>
            <a:ext uri="{FF2B5EF4-FFF2-40B4-BE49-F238E27FC236}">
              <a16:creationId xmlns:a16="http://schemas.microsoft.com/office/drawing/2014/main" id="{00000000-0008-0000-0000-00000B000000}"/>
            </a:ext>
          </a:extLst>
        </xdr:cNvPr>
        <xdr:cNvSpPr txBox="1"/>
      </xdr:nvSpPr>
      <xdr:spPr>
        <a:xfrm>
          <a:off x="51256900" y="15781847"/>
          <a:ext cx="690293" cy="358354"/>
        </a:xfrm>
        <a:prstGeom prst="rect">
          <a:avLst/>
        </a:prstGeom>
        <a:solidFill>
          <a:srgbClr val="9900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D23EB9D-A019-4556-AE1E-29BD7547140F}" type="TxLink">
            <a:rPr lang="en-US" sz="2000" b="1" i="0" u="none" strike="noStrike">
              <a:solidFill>
                <a:schemeClr val="bg1"/>
              </a:solidFill>
              <a:latin typeface="Museo Sans 100" panose="02000000000000000000" pitchFamily="50" charset="0"/>
              <a:cs typeface="Calibri"/>
            </a:rPr>
            <a:pPr algn="ctr"/>
            <a:t>2%</a:t>
          </a:fld>
          <a:endParaRPr lang="en-GB" sz="2000" b="1">
            <a:solidFill>
              <a:schemeClr val="bg1"/>
            </a:solidFill>
            <a:latin typeface="Museo Sans 100" panose="02000000000000000000" pitchFamily="50" charset="0"/>
          </a:endParaRPr>
        </a:p>
      </xdr:txBody>
    </xdr:sp>
    <xdr:clientData/>
  </xdr:twoCellAnchor>
  <xdr:twoCellAnchor>
    <xdr:from>
      <xdr:col>84</xdr:col>
      <xdr:colOff>26958</xdr:colOff>
      <xdr:row>215</xdr:row>
      <xdr:rowOff>47626</xdr:rowOff>
    </xdr:from>
    <xdr:to>
      <xdr:col>86</xdr:col>
      <xdr:colOff>224646</xdr:colOff>
      <xdr:row>217</xdr:row>
      <xdr:rowOff>95250</xdr:rowOff>
    </xdr:to>
    <xdr:sp macro="" textlink="CJ10">
      <xdr:nvSpPr>
        <xdr:cNvPr id="12" name="TextBox 11">
          <a:extLst>
            <a:ext uri="{FF2B5EF4-FFF2-40B4-BE49-F238E27FC236}">
              <a16:creationId xmlns:a16="http://schemas.microsoft.com/office/drawing/2014/main" id="{00000000-0008-0000-0000-00000C000000}"/>
            </a:ext>
          </a:extLst>
        </xdr:cNvPr>
        <xdr:cNvSpPr txBox="1"/>
      </xdr:nvSpPr>
      <xdr:spPr>
        <a:xfrm>
          <a:off x="51255283" y="17857579"/>
          <a:ext cx="700896" cy="425029"/>
        </a:xfrm>
        <a:prstGeom prst="rect">
          <a:avLst/>
        </a:prstGeom>
        <a:solidFill>
          <a:schemeClr val="accent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88302FC-E116-4EA2-A48D-9C68B858B954}" type="TxLink">
            <a:rPr lang="en-US" sz="2000" b="1" i="0" u="none" strike="noStrike">
              <a:solidFill>
                <a:schemeClr val="bg1"/>
              </a:solidFill>
              <a:latin typeface="Museo Sans 100" panose="02000000000000000000" pitchFamily="50" charset="0"/>
              <a:cs typeface="Calibri"/>
            </a:rPr>
            <a:pPr algn="ctr"/>
            <a:t>2%</a:t>
          </a:fld>
          <a:endParaRPr lang="en-GB" sz="2000" b="1">
            <a:solidFill>
              <a:schemeClr val="bg1"/>
            </a:solidFill>
            <a:latin typeface="Museo Sans 100" panose="02000000000000000000" pitchFamily="50" charset="0"/>
          </a:endParaRPr>
        </a:p>
      </xdr:txBody>
    </xdr:sp>
    <xdr:clientData/>
  </xdr:twoCellAnchor>
  <xdr:twoCellAnchor>
    <xdr:from>
      <xdr:col>84</xdr:col>
      <xdr:colOff>0</xdr:colOff>
      <xdr:row>226</xdr:row>
      <xdr:rowOff>66675</xdr:rowOff>
    </xdr:from>
    <xdr:to>
      <xdr:col>86</xdr:col>
      <xdr:colOff>215660</xdr:colOff>
      <xdr:row>228</xdr:row>
      <xdr:rowOff>104775</xdr:rowOff>
    </xdr:to>
    <xdr:sp macro="" textlink="CJ11">
      <xdr:nvSpPr>
        <xdr:cNvPr id="13" name="TextBox 12">
          <a:extLst>
            <a:ext uri="{FF2B5EF4-FFF2-40B4-BE49-F238E27FC236}">
              <a16:creationId xmlns:a16="http://schemas.microsoft.com/office/drawing/2014/main" id="{00000000-0008-0000-0000-00000D000000}"/>
            </a:ext>
          </a:extLst>
        </xdr:cNvPr>
        <xdr:cNvSpPr txBox="1"/>
      </xdr:nvSpPr>
      <xdr:spPr>
        <a:xfrm>
          <a:off x="51228325" y="20185991"/>
          <a:ext cx="718868" cy="523336"/>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DFDFBCA-4F15-43EE-AF2B-FEF0027E63C2}" type="TxLink">
            <a:rPr lang="en-US" sz="2000" b="1" i="0" u="none" strike="noStrike">
              <a:solidFill>
                <a:schemeClr val="bg1"/>
              </a:solidFill>
              <a:latin typeface="Museo Sans 100" panose="02000000000000000000" pitchFamily="50" charset="0"/>
              <a:cs typeface="Calibri"/>
            </a:rPr>
            <a:pPr algn="ctr"/>
            <a:t>4%</a:t>
          </a:fld>
          <a:endParaRPr lang="en-GB" sz="2000" b="1" i="0">
            <a:solidFill>
              <a:schemeClr val="bg1"/>
            </a:solidFill>
            <a:latin typeface="Museo Sans 100" panose="02000000000000000000" pitchFamily="50" charset="0"/>
          </a:endParaRPr>
        </a:p>
      </xdr:txBody>
    </xdr:sp>
    <xdr:clientData/>
  </xdr:twoCellAnchor>
  <xdr:twoCellAnchor>
    <xdr:from>
      <xdr:col>84</xdr:col>
      <xdr:colOff>8986</xdr:colOff>
      <xdr:row>237</xdr:row>
      <xdr:rowOff>76200</xdr:rowOff>
    </xdr:from>
    <xdr:to>
      <xdr:col>86</xdr:col>
      <xdr:colOff>233631</xdr:colOff>
      <xdr:row>239</xdr:row>
      <xdr:rowOff>95249</xdr:rowOff>
    </xdr:to>
    <xdr:sp macro="" textlink="CJ13">
      <xdr:nvSpPr>
        <xdr:cNvPr id="14" name="TextBox 13">
          <a:extLst>
            <a:ext uri="{FF2B5EF4-FFF2-40B4-BE49-F238E27FC236}">
              <a16:creationId xmlns:a16="http://schemas.microsoft.com/office/drawing/2014/main" id="{00000000-0008-0000-0000-00000E000000}"/>
            </a:ext>
          </a:extLst>
        </xdr:cNvPr>
        <xdr:cNvSpPr txBox="1"/>
      </xdr:nvSpPr>
      <xdr:spPr>
        <a:xfrm>
          <a:off x="51237311" y="22756483"/>
          <a:ext cx="727853" cy="396455"/>
        </a:xfrm>
        <a:prstGeom prst="rect">
          <a:avLst/>
        </a:prstGeom>
        <a:solidFill>
          <a:srgbClr val="D6009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E4F5BFF-3885-461C-BC42-1F374D9A986F}" type="TxLink">
            <a:rPr lang="en-US" sz="2000" b="1" i="0" u="none" strike="noStrike">
              <a:solidFill>
                <a:schemeClr val="bg1"/>
              </a:solidFill>
              <a:latin typeface="Museo Sans 100" panose="02000000000000000000" pitchFamily="50" charset="0"/>
              <a:cs typeface="Calibri"/>
            </a:rPr>
            <a:pPr algn="ctr"/>
            <a:t>6%</a:t>
          </a:fld>
          <a:endParaRPr lang="en-GB" sz="2000" b="1">
            <a:solidFill>
              <a:schemeClr val="bg1"/>
            </a:solidFill>
            <a:latin typeface="Museo Sans 100" panose="02000000000000000000" pitchFamily="50" charset="0"/>
          </a:endParaRPr>
        </a:p>
      </xdr:txBody>
    </xdr:sp>
    <xdr:clientData/>
  </xdr:twoCellAnchor>
  <xdr:twoCellAnchor>
    <xdr:from>
      <xdr:col>84</xdr:col>
      <xdr:colOff>26958</xdr:colOff>
      <xdr:row>248</xdr:row>
      <xdr:rowOff>47626</xdr:rowOff>
    </xdr:from>
    <xdr:to>
      <xdr:col>86</xdr:col>
      <xdr:colOff>215660</xdr:colOff>
      <xdr:row>250</xdr:row>
      <xdr:rowOff>57150</xdr:rowOff>
    </xdr:to>
    <xdr:sp macro="" textlink="CJ14">
      <xdr:nvSpPr>
        <xdr:cNvPr id="15" name="TextBox 14">
          <a:extLst>
            <a:ext uri="{FF2B5EF4-FFF2-40B4-BE49-F238E27FC236}">
              <a16:creationId xmlns:a16="http://schemas.microsoft.com/office/drawing/2014/main" id="{00000000-0008-0000-0000-00000F000000}"/>
            </a:ext>
          </a:extLst>
        </xdr:cNvPr>
        <xdr:cNvSpPr txBox="1"/>
      </xdr:nvSpPr>
      <xdr:spPr>
        <a:xfrm>
          <a:off x="51255283" y="24803640"/>
          <a:ext cx="691910" cy="386930"/>
        </a:xfrm>
        <a:prstGeom prst="rect">
          <a:avLst/>
        </a:prstGeom>
        <a:solidFill>
          <a:srgbClr val="0099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9CACA1F-3639-4445-878A-D54C52AF84F4}" type="TxLink">
            <a:rPr lang="en-US" sz="2000" b="1" i="0" u="none" strike="noStrike">
              <a:solidFill>
                <a:schemeClr val="bg1"/>
              </a:solidFill>
              <a:latin typeface="Museo Sans 100" panose="02000000000000000000" pitchFamily="50" charset="0"/>
              <a:cs typeface="Calibri"/>
            </a:rPr>
            <a:pPr/>
            <a:t>3%</a:t>
          </a:fld>
          <a:endParaRPr lang="en-GB" sz="2000" b="1">
            <a:solidFill>
              <a:schemeClr val="bg1"/>
            </a:solidFill>
            <a:latin typeface="Museo Sans 100" panose="02000000000000000000" pitchFamily="50" charset="0"/>
          </a:endParaRPr>
        </a:p>
      </xdr:txBody>
    </xdr:sp>
    <xdr:clientData/>
  </xdr:twoCellAnchor>
  <xdr:twoCellAnchor>
    <xdr:from>
      <xdr:col>84</xdr:col>
      <xdr:colOff>28575</xdr:colOff>
      <xdr:row>259</xdr:row>
      <xdr:rowOff>76200</xdr:rowOff>
    </xdr:from>
    <xdr:to>
      <xdr:col>86</xdr:col>
      <xdr:colOff>215660</xdr:colOff>
      <xdr:row>261</xdr:row>
      <xdr:rowOff>76199</xdr:rowOff>
    </xdr:to>
    <xdr:sp macro="" textlink="CJ15">
      <xdr:nvSpPr>
        <xdr:cNvPr id="16" name="TextBox 15">
          <a:extLst>
            <a:ext uri="{FF2B5EF4-FFF2-40B4-BE49-F238E27FC236}">
              <a16:creationId xmlns:a16="http://schemas.microsoft.com/office/drawing/2014/main" id="{00000000-0008-0000-0000-000010000000}"/>
            </a:ext>
          </a:extLst>
        </xdr:cNvPr>
        <xdr:cNvSpPr txBox="1"/>
      </xdr:nvSpPr>
      <xdr:spPr>
        <a:xfrm>
          <a:off x="51256900" y="26907945"/>
          <a:ext cx="690293" cy="377405"/>
        </a:xfrm>
        <a:prstGeom prst="rect">
          <a:avLst/>
        </a:prstGeom>
        <a:solidFill>
          <a:srgbClr val="20948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5BB44D46-04DF-4627-BA04-43DBD51D68E9}" type="TxLink">
            <a:rPr lang="en-US" sz="2000" b="1" i="0" u="none" strike="noStrike">
              <a:solidFill>
                <a:schemeClr val="bg1"/>
              </a:solidFill>
              <a:latin typeface="Museo Sans 100" panose="02000000000000000000" pitchFamily="50" charset="0"/>
              <a:cs typeface="Calibri"/>
            </a:rPr>
            <a:pPr algn="ctr"/>
            <a:t>17%</a:t>
          </a:fld>
          <a:endParaRPr lang="en-GB" sz="2000" b="1">
            <a:solidFill>
              <a:schemeClr val="bg1"/>
            </a:solidFill>
            <a:latin typeface="Museo Sans 100" panose="02000000000000000000" pitchFamily="50" charset="0"/>
          </a:endParaRPr>
        </a:p>
      </xdr:txBody>
    </xdr:sp>
    <xdr:clientData/>
  </xdr:twoCellAnchor>
  <xdr:twoCellAnchor>
    <xdr:from>
      <xdr:col>133</xdr:col>
      <xdr:colOff>139779</xdr:colOff>
      <xdr:row>277</xdr:row>
      <xdr:rowOff>55045</xdr:rowOff>
    </xdr:from>
    <xdr:to>
      <xdr:col>133</xdr:col>
      <xdr:colOff>2993570</xdr:colOff>
      <xdr:row>277</xdr:row>
      <xdr:rowOff>2199821</xdr:rowOff>
    </xdr:to>
    <xdr:grpSp>
      <xdr:nvGrpSpPr>
        <xdr:cNvPr id="24" name="Group 23">
          <a:extLst>
            <a:ext uri="{FF2B5EF4-FFF2-40B4-BE49-F238E27FC236}">
              <a16:creationId xmlns:a16="http://schemas.microsoft.com/office/drawing/2014/main" id="{00000000-0008-0000-0000-000018000000}"/>
            </a:ext>
          </a:extLst>
        </xdr:cNvPr>
        <xdr:cNvGrpSpPr/>
      </xdr:nvGrpSpPr>
      <xdr:grpSpPr>
        <a:xfrm>
          <a:off x="80010389" y="58204008"/>
          <a:ext cx="2853791" cy="2144776"/>
          <a:chOff x="15282142" y="5266419"/>
          <a:chExt cx="1842404" cy="1439331"/>
        </a:xfrm>
      </xdr:grpSpPr>
      <mc:AlternateContent xmlns:mc="http://schemas.openxmlformats.org/markup-compatibility/2006" xmlns:a14="http://schemas.microsoft.com/office/drawing/2010/main">
        <mc:Choice Requires="a14">
          <xdr:pic>
            <xdr:nvPicPr>
              <xdr:cNvPr id="20" name="Pictur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BZ$172:$CI$181" spid="_x0000_s31165"/>
                  </a:ext>
                </a:extLst>
              </xdr:cNvPicPr>
            </xdr:nvPicPr>
            <xdr:blipFill>
              <a:blip xmlns:r="http://schemas.openxmlformats.org/officeDocument/2006/relationships" r:embed="rId2"/>
              <a:srcRect/>
              <a:stretch>
                <a:fillRect/>
              </a:stretch>
            </xdr:blipFill>
            <xdr:spPr bwMode="auto">
              <a:xfrm>
                <a:off x="15282142" y="5266419"/>
                <a:ext cx="1842404" cy="1439331"/>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15376492" y="5320474"/>
            <a:ext cx="896027" cy="245633"/>
          </a:xfrm>
          <a:prstGeom prst="rect">
            <a:avLst/>
          </a:prstGeom>
          <a:solidFill>
            <a:srgbClr val="FF9B9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0" baseline="0">
                <a:solidFill>
                  <a:srgbClr val="C00000"/>
                </a:solidFill>
                <a:latin typeface="Museo Sans 100" panose="02000000000000000000" pitchFamily="50" charset="0"/>
              </a:rPr>
              <a:t>Essentials</a:t>
            </a:r>
            <a:endParaRPr lang="en-GB" sz="1600" b="0">
              <a:solidFill>
                <a:srgbClr val="C00000"/>
              </a:solidFill>
              <a:latin typeface="Museo Sans 100" panose="02000000000000000000" pitchFamily="50" charset="0"/>
            </a:endParaRPr>
          </a:p>
        </xdr:txBody>
      </xdr:sp>
    </xdr:grpSp>
    <xdr:clientData/>
  </xdr:twoCellAnchor>
  <xdr:twoCellAnchor>
    <xdr:from>
      <xdr:col>133</xdr:col>
      <xdr:colOff>72780</xdr:colOff>
      <xdr:row>278</xdr:row>
      <xdr:rowOff>41556</xdr:rowOff>
    </xdr:from>
    <xdr:to>
      <xdr:col>134</xdr:col>
      <xdr:colOff>1361</xdr:colOff>
      <xdr:row>279</xdr:row>
      <xdr:rowOff>907</xdr:rowOff>
    </xdr:to>
    <xdr:grpSp>
      <xdr:nvGrpSpPr>
        <xdr:cNvPr id="18" name="Group 17">
          <a:extLst>
            <a:ext uri="{FF2B5EF4-FFF2-40B4-BE49-F238E27FC236}">
              <a16:creationId xmlns:a16="http://schemas.microsoft.com/office/drawing/2014/main" id="{00000000-0008-0000-0000-000012000000}"/>
            </a:ext>
          </a:extLst>
        </xdr:cNvPr>
        <xdr:cNvGrpSpPr/>
      </xdr:nvGrpSpPr>
      <xdr:grpSpPr>
        <a:xfrm>
          <a:off x="79943390" y="60420763"/>
          <a:ext cx="2948703" cy="2189595"/>
          <a:chOff x="12948558" y="5375556"/>
          <a:chExt cx="1896835" cy="1460672"/>
        </a:xfrm>
      </xdr:grpSpPr>
      <mc:AlternateContent xmlns:mc="http://schemas.openxmlformats.org/markup-compatibility/2006" xmlns:a14="http://schemas.microsoft.com/office/drawing/2010/main">
        <mc:Choice Requires="a14">
          <xdr:pic>
            <xdr:nvPicPr>
              <xdr:cNvPr id="21" name="Picture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BZ$183:$CI$192" spid="_x0000_s31166"/>
                  </a:ext>
                </a:extLst>
              </xdr:cNvPicPr>
            </xdr:nvPicPr>
            <xdr:blipFill>
              <a:blip xmlns:r="http://schemas.openxmlformats.org/officeDocument/2006/relationships" r:embed="rId3"/>
              <a:srcRect/>
              <a:stretch>
                <a:fillRect/>
              </a:stretch>
            </xdr:blipFill>
            <xdr:spPr bwMode="auto">
              <a:xfrm>
                <a:off x="12948558" y="5375556"/>
                <a:ext cx="1896835" cy="1460672"/>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3011248" y="5457826"/>
            <a:ext cx="1181002" cy="233098"/>
          </a:xfrm>
          <a:prstGeom prst="rect">
            <a:avLst/>
          </a:prstGeom>
          <a:solidFill>
            <a:schemeClr val="accent4">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baseline="0">
                <a:solidFill>
                  <a:schemeClr val="accent4">
                    <a:lumMod val="50000"/>
                  </a:schemeClr>
                </a:solidFill>
                <a:latin typeface="Museo Sans 100" panose="02000000000000000000" pitchFamily="50" charset="0"/>
              </a:rPr>
              <a:t>Luxuries</a:t>
            </a:r>
            <a:endParaRPr lang="en-GB" sz="1400" b="0">
              <a:solidFill>
                <a:schemeClr val="accent4">
                  <a:lumMod val="50000"/>
                </a:schemeClr>
              </a:solidFill>
              <a:latin typeface="Museo Sans 100" panose="02000000000000000000" pitchFamily="50" charset="0"/>
            </a:endParaRPr>
          </a:p>
        </xdr:txBody>
      </xdr:sp>
    </xdr:grpSp>
    <xdr:clientData/>
  </xdr:twoCellAnchor>
  <xdr:twoCellAnchor>
    <xdr:from>
      <xdr:col>133</xdr:col>
      <xdr:colOff>128588</xdr:colOff>
      <xdr:row>279</xdr:row>
      <xdr:rowOff>34019</xdr:rowOff>
    </xdr:from>
    <xdr:to>
      <xdr:col>133</xdr:col>
      <xdr:colOff>2982232</xdr:colOff>
      <xdr:row>279</xdr:row>
      <xdr:rowOff>2199821</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79999198" y="62643470"/>
          <a:ext cx="2853644" cy="2165802"/>
          <a:chOff x="13142260" y="6858433"/>
          <a:chExt cx="1699932" cy="1304171"/>
        </a:xfrm>
      </xdr:grpSpPr>
      <mc:AlternateContent xmlns:mc="http://schemas.openxmlformats.org/markup-compatibility/2006" xmlns:a14="http://schemas.microsoft.com/office/drawing/2010/main">
        <mc:Choice Requires="a14">
          <xdr:pic>
            <xdr:nvPicPr>
              <xdr:cNvPr id="22" name="Picture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BZ$194:$CI$203" spid="_x0000_s31167"/>
                  </a:ext>
                </a:extLst>
              </xdr:cNvPicPr>
            </xdr:nvPicPr>
            <xdr:blipFill>
              <a:blip xmlns:r="http://schemas.openxmlformats.org/officeDocument/2006/relationships" r:embed="rId4"/>
              <a:srcRect/>
              <a:stretch>
                <a:fillRect/>
              </a:stretch>
            </xdr:blipFill>
            <xdr:spPr bwMode="auto">
              <a:xfrm>
                <a:off x="13142260" y="6858433"/>
                <a:ext cx="1699932" cy="1304171"/>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3195811" y="6920616"/>
            <a:ext cx="756357" cy="238124"/>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0" baseline="0">
                <a:solidFill>
                  <a:schemeClr val="accent5">
                    <a:lumMod val="50000"/>
                  </a:schemeClr>
                </a:solidFill>
                <a:latin typeface="Museo Sans 100" panose="02000000000000000000" pitchFamily="50" charset="0"/>
              </a:rPr>
              <a:t>Transport</a:t>
            </a:r>
            <a:endParaRPr lang="en-GB" sz="1600" b="0">
              <a:solidFill>
                <a:schemeClr val="accent5">
                  <a:lumMod val="50000"/>
                </a:schemeClr>
              </a:solidFill>
              <a:latin typeface="Museo Sans 100" panose="02000000000000000000" pitchFamily="50" charset="0"/>
            </a:endParaRPr>
          </a:p>
        </xdr:txBody>
      </xdr:sp>
    </xdr:grpSp>
    <xdr:clientData/>
  </xdr:twoCellAnchor>
  <xdr:twoCellAnchor>
    <xdr:from>
      <xdr:col>133</xdr:col>
      <xdr:colOff>34018</xdr:colOff>
      <xdr:row>285</xdr:row>
      <xdr:rowOff>61334</xdr:rowOff>
    </xdr:from>
    <xdr:to>
      <xdr:col>134</xdr:col>
      <xdr:colOff>2947</xdr:colOff>
      <xdr:row>286</xdr:row>
      <xdr:rowOff>2494</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79904628" y="76052249"/>
          <a:ext cx="2989051" cy="2171404"/>
          <a:chOff x="17430388" y="6842098"/>
          <a:chExt cx="1733551" cy="1335472"/>
        </a:xfrm>
      </xdr:grpSpPr>
      <mc:AlternateContent xmlns:mc="http://schemas.openxmlformats.org/markup-compatibility/2006" xmlns:a14="http://schemas.microsoft.com/office/drawing/2010/main">
        <mc:Choice Requires="a14">
          <xdr:pic>
            <xdr:nvPicPr>
              <xdr:cNvPr id="29" name="Picture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BZ$260:$CI$269" spid="_x0000_s31168"/>
                  </a:ext>
                </a:extLst>
              </xdr:cNvPicPr>
            </xdr:nvPicPr>
            <xdr:blipFill>
              <a:blip xmlns:r="http://schemas.openxmlformats.org/officeDocument/2006/relationships" r:embed="rId5"/>
              <a:srcRect/>
              <a:stretch>
                <a:fillRect/>
              </a:stretch>
            </xdr:blipFill>
            <xdr:spPr bwMode="auto">
              <a:xfrm>
                <a:off x="17430388" y="6842098"/>
                <a:ext cx="1733551" cy="1335472"/>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7504710" y="6903944"/>
            <a:ext cx="600074" cy="238124"/>
          </a:xfrm>
          <a:prstGeom prst="rect">
            <a:avLst/>
          </a:prstGeom>
          <a:solidFill>
            <a:srgbClr val="B0DED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0" baseline="0">
                <a:solidFill>
                  <a:srgbClr val="209486"/>
                </a:solidFill>
                <a:latin typeface="Museo Sans 100" panose="02000000000000000000" pitchFamily="50" charset="0"/>
              </a:rPr>
              <a:t>Other</a:t>
            </a:r>
            <a:endParaRPr lang="en-GB" sz="1600" b="0">
              <a:solidFill>
                <a:srgbClr val="209486"/>
              </a:solidFill>
              <a:latin typeface="Museo Sans 100" panose="02000000000000000000" pitchFamily="50" charset="0"/>
            </a:endParaRPr>
          </a:p>
        </xdr:txBody>
      </xdr:sp>
    </xdr:grpSp>
    <xdr:clientData/>
  </xdr:twoCellAnchor>
  <xdr:twoCellAnchor>
    <xdr:from>
      <xdr:col>133</xdr:col>
      <xdr:colOff>68038</xdr:colOff>
      <xdr:row>284</xdr:row>
      <xdr:rowOff>70223</xdr:rowOff>
    </xdr:from>
    <xdr:to>
      <xdr:col>134</xdr:col>
      <xdr:colOff>23815</xdr:colOff>
      <xdr:row>284</xdr:row>
      <xdr:rowOff>2199820</xdr:rowOff>
    </xdr:to>
    <xdr:grpSp>
      <xdr:nvGrpSpPr>
        <xdr:cNvPr id="41" name="Group 40">
          <a:extLst>
            <a:ext uri="{FF2B5EF4-FFF2-40B4-BE49-F238E27FC236}">
              <a16:creationId xmlns:a16="http://schemas.microsoft.com/office/drawing/2014/main" id="{00000000-0008-0000-0000-000029000000}"/>
            </a:ext>
          </a:extLst>
        </xdr:cNvPr>
        <xdr:cNvGrpSpPr/>
      </xdr:nvGrpSpPr>
      <xdr:grpSpPr>
        <a:xfrm>
          <a:off x="79938648" y="73830894"/>
          <a:ext cx="2975899" cy="2129597"/>
          <a:chOff x="16398330" y="8191091"/>
          <a:chExt cx="1424551" cy="1076237"/>
        </a:xfrm>
      </xdr:grpSpPr>
      <mc:AlternateContent xmlns:mc="http://schemas.openxmlformats.org/markup-compatibility/2006" xmlns:a14="http://schemas.microsoft.com/office/drawing/2010/main">
        <mc:Choice Requires="a14">
          <xdr:pic>
            <xdr:nvPicPr>
              <xdr:cNvPr id="26" name="Pictur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BZ$227:$CI$236" spid="_x0000_s31169"/>
                  </a:ext>
                </a:extLst>
              </xdr:cNvPicPr>
            </xdr:nvPicPr>
            <xdr:blipFill>
              <a:blip xmlns:r="http://schemas.openxmlformats.org/officeDocument/2006/relationships" r:embed="rId6"/>
              <a:srcRect/>
              <a:stretch>
                <a:fillRect/>
              </a:stretch>
            </xdr:blipFill>
            <xdr:spPr bwMode="auto">
              <a:xfrm>
                <a:off x="16398330" y="8191091"/>
                <a:ext cx="1424551" cy="1076237"/>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6440616" y="8232195"/>
            <a:ext cx="858818" cy="342765"/>
          </a:xfrm>
          <a:prstGeom prst="rect">
            <a:avLst/>
          </a:prstGeom>
          <a:solidFill>
            <a:srgbClr val="CC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0" baseline="0">
                <a:solidFill>
                  <a:srgbClr val="3399FF"/>
                </a:solidFill>
                <a:latin typeface="Museo Sans 100" panose="02000000000000000000" pitchFamily="50" charset="0"/>
              </a:rPr>
              <a:t>Clothing and footwear</a:t>
            </a:r>
            <a:endParaRPr lang="en-GB" sz="1600" b="0">
              <a:solidFill>
                <a:srgbClr val="3399FF"/>
              </a:solidFill>
              <a:latin typeface="Museo Sans 100" panose="02000000000000000000" pitchFamily="50" charset="0"/>
            </a:endParaRPr>
          </a:p>
        </xdr:txBody>
      </xdr:sp>
    </xdr:grpSp>
    <xdr:clientData/>
  </xdr:twoCellAnchor>
  <xdr:twoCellAnchor>
    <xdr:from>
      <xdr:col>133</xdr:col>
      <xdr:colOff>93517</xdr:colOff>
      <xdr:row>281</xdr:row>
      <xdr:rowOff>47625</xdr:rowOff>
    </xdr:from>
    <xdr:to>
      <xdr:col>134</xdr:col>
      <xdr:colOff>2948</xdr:colOff>
      <xdr:row>282</xdr:row>
      <xdr:rowOff>2495</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79964127" y="67117564"/>
          <a:ext cx="2929553" cy="2185114"/>
          <a:chOff x="17837728" y="8183707"/>
          <a:chExt cx="1422943" cy="1096662"/>
        </a:xfrm>
      </xdr:grpSpPr>
      <mc:AlternateContent xmlns:mc="http://schemas.openxmlformats.org/markup-compatibility/2006" xmlns:a14="http://schemas.microsoft.com/office/drawing/2010/main">
        <mc:Choice Requires="a14">
          <xdr:pic>
            <xdr:nvPicPr>
              <xdr:cNvPr id="39" name="Picture 38">
                <a:extLst>
                  <a:ext uri="{FF2B5EF4-FFF2-40B4-BE49-F238E27FC236}">
                    <a16:creationId xmlns:a16="http://schemas.microsoft.com/office/drawing/2014/main" id="{00000000-0008-0000-0000-000027000000}"/>
                  </a:ext>
                </a:extLst>
              </xdr:cNvPr>
              <xdr:cNvPicPr>
                <a:picLocks noChangeAspect="1" noChangeArrowheads="1"/>
                <a:extLst>
                  <a:ext uri="{84589F7E-364E-4C9E-8A38-B11213B215E9}">
                    <a14:cameraTool cellRange="$BZ$249:$CI$258" spid="_x0000_s31170"/>
                  </a:ext>
                </a:extLst>
              </xdr:cNvPicPr>
            </xdr:nvPicPr>
            <xdr:blipFill>
              <a:blip xmlns:r="http://schemas.openxmlformats.org/officeDocument/2006/relationships" r:embed="rId7"/>
              <a:srcRect/>
              <a:stretch>
                <a:fillRect/>
              </a:stretch>
            </xdr:blipFill>
            <xdr:spPr bwMode="auto">
              <a:xfrm>
                <a:off x="17837728" y="8183707"/>
                <a:ext cx="1422943" cy="1096662"/>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17874826" y="8235496"/>
            <a:ext cx="866910" cy="157240"/>
          </a:xfrm>
          <a:prstGeom prst="rect">
            <a:avLst/>
          </a:prstGeom>
          <a:solidFill>
            <a:srgbClr val="99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0" baseline="0">
                <a:solidFill>
                  <a:srgbClr val="00B050"/>
                </a:solidFill>
                <a:latin typeface="Museo Sans 100" panose="02000000000000000000" pitchFamily="50" charset="0"/>
              </a:rPr>
              <a:t>Communication</a:t>
            </a:r>
            <a:endParaRPr lang="en-GB" sz="1600" b="0">
              <a:solidFill>
                <a:srgbClr val="00B050"/>
              </a:solidFill>
              <a:latin typeface="Museo Sans 100" panose="02000000000000000000" pitchFamily="50" charset="0"/>
            </a:endParaRPr>
          </a:p>
        </xdr:txBody>
      </xdr:sp>
    </xdr:grpSp>
    <xdr:clientData/>
  </xdr:twoCellAnchor>
  <xdr:twoCellAnchor>
    <xdr:from>
      <xdr:col>91</xdr:col>
      <xdr:colOff>47626</xdr:colOff>
      <xdr:row>162</xdr:row>
      <xdr:rowOff>76198</xdr:rowOff>
    </xdr:from>
    <xdr:to>
      <xdr:col>99</xdr:col>
      <xdr:colOff>476250</xdr:colOff>
      <xdr:row>164</xdr:row>
      <xdr:rowOff>107829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0387251" y="36033073"/>
          <a:ext cx="5254624" cy="412631"/>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400" b="0">
              <a:solidFill>
                <a:schemeClr val="tx1"/>
              </a:solidFill>
              <a:latin typeface="Museo Sans 100" panose="02000000000000000000" pitchFamily="50" charset="0"/>
            </a:rPr>
            <a:t>Food and</a:t>
          </a:r>
          <a:r>
            <a:rPr lang="en-GB" sz="2400" b="0" baseline="0">
              <a:solidFill>
                <a:schemeClr val="tx1"/>
              </a:solidFill>
              <a:latin typeface="Museo Sans 100" panose="02000000000000000000" pitchFamily="50" charset="0"/>
            </a:rPr>
            <a:t> non-alcoholic beverages</a:t>
          </a:r>
          <a:endParaRPr lang="en-GB" sz="2400" b="0">
            <a:solidFill>
              <a:schemeClr val="tx1"/>
            </a:solidFill>
            <a:latin typeface="Museo Sans 100" panose="02000000000000000000" pitchFamily="50" charset="0"/>
          </a:endParaRPr>
        </a:p>
      </xdr:txBody>
    </xdr:sp>
    <xdr:clientData/>
  </xdr:twoCellAnchor>
  <xdr:twoCellAnchor>
    <xdr:from>
      <xdr:col>91</xdr:col>
      <xdr:colOff>74840</xdr:colOff>
      <xdr:row>175</xdr:row>
      <xdr:rowOff>55789</xdr:rowOff>
    </xdr:from>
    <xdr:to>
      <xdr:col>98</xdr:col>
      <xdr:colOff>329712</xdr:colOff>
      <xdr:row>177</xdr:row>
      <xdr:rowOff>53915</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49714744" y="39267039"/>
          <a:ext cx="4528910" cy="3888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bg1"/>
              </a:solidFill>
              <a:latin typeface="Museo Sans 100" panose="02000000000000000000" pitchFamily="50" charset="0"/>
            </a:rPr>
            <a:t>Alcohol,</a:t>
          </a:r>
          <a:r>
            <a:rPr lang="en-GB" sz="2400" b="0" baseline="0">
              <a:solidFill>
                <a:schemeClr val="bg1"/>
              </a:solidFill>
              <a:latin typeface="Museo Sans 100" panose="02000000000000000000" pitchFamily="50" charset="0"/>
            </a:rPr>
            <a:t> tobacco and narcotics</a:t>
          </a:r>
          <a:endParaRPr lang="en-GB" sz="2400" b="0">
            <a:solidFill>
              <a:schemeClr val="bg1"/>
            </a:solidFill>
            <a:latin typeface="Museo Sans 100" panose="02000000000000000000" pitchFamily="50" charset="0"/>
          </a:endParaRPr>
        </a:p>
      </xdr:txBody>
    </xdr:sp>
    <xdr:clientData/>
  </xdr:twoCellAnchor>
  <xdr:twoCellAnchor>
    <xdr:from>
      <xdr:col>91</xdr:col>
      <xdr:colOff>76994</xdr:colOff>
      <xdr:row>168</xdr:row>
      <xdr:rowOff>61281</xdr:rowOff>
    </xdr:from>
    <xdr:to>
      <xdr:col>97</xdr:col>
      <xdr:colOff>85480</xdr:colOff>
      <xdr:row>170</xdr:row>
      <xdr:rowOff>125801</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49716898" y="37904839"/>
          <a:ext cx="3671947" cy="455289"/>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Housing,</a:t>
          </a:r>
          <a:r>
            <a:rPr lang="en-GB" sz="2400" b="0" baseline="0">
              <a:solidFill>
                <a:schemeClr val="tx1"/>
              </a:solidFill>
              <a:latin typeface="Museo Sans 100" panose="02000000000000000000" pitchFamily="50" charset="0"/>
            </a:rPr>
            <a:t> fuel and power</a:t>
          </a:r>
          <a:endParaRPr lang="en-GB" sz="2400" b="0">
            <a:solidFill>
              <a:schemeClr val="tx1"/>
            </a:solidFill>
            <a:latin typeface="Museo Sans 100" panose="02000000000000000000" pitchFamily="50" charset="0"/>
          </a:endParaRPr>
        </a:p>
      </xdr:txBody>
    </xdr:sp>
    <xdr:clientData/>
  </xdr:twoCellAnchor>
  <xdr:twoCellAnchor>
    <xdr:from>
      <xdr:col>91</xdr:col>
      <xdr:colOff>58057</xdr:colOff>
      <xdr:row>184</xdr:row>
      <xdr:rowOff>68489</xdr:rowOff>
    </xdr:from>
    <xdr:to>
      <xdr:col>98</xdr:col>
      <xdr:colOff>460375</xdr:colOff>
      <xdr:row>186</xdr:row>
      <xdr:rowOff>143773</xdr:rowOff>
    </xdr:to>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50397682" y="40216364"/>
          <a:ext cx="4625068" cy="456284"/>
        </a:xfrm>
        <a:prstGeom prst="rect">
          <a:avLst/>
        </a:prstGeom>
        <a:solidFill>
          <a:schemeClr val="accent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Household goods and services</a:t>
          </a:r>
        </a:p>
      </xdr:txBody>
    </xdr:sp>
    <xdr:clientData/>
  </xdr:twoCellAnchor>
  <xdr:twoCellAnchor>
    <xdr:from>
      <xdr:col>91</xdr:col>
      <xdr:colOff>49439</xdr:colOff>
      <xdr:row>202</xdr:row>
      <xdr:rowOff>78013</xdr:rowOff>
    </xdr:from>
    <xdr:to>
      <xdr:col>95</xdr:col>
      <xdr:colOff>109903</xdr:colOff>
      <xdr:row>204</xdr:row>
      <xdr:rowOff>124731</xdr:rowOff>
    </xdr:to>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9689343" y="44564648"/>
          <a:ext cx="2502772" cy="437487"/>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Communication</a:t>
          </a:r>
        </a:p>
      </xdr:txBody>
    </xdr:sp>
    <xdr:clientData/>
  </xdr:twoCellAnchor>
  <xdr:twoCellAnchor>
    <xdr:from>
      <xdr:col>91</xdr:col>
      <xdr:colOff>58964</xdr:colOff>
      <xdr:row>219</xdr:row>
      <xdr:rowOff>49498</xdr:rowOff>
    </xdr:from>
    <xdr:to>
      <xdr:col>94</xdr:col>
      <xdr:colOff>24423</xdr:colOff>
      <xdr:row>221</xdr:row>
      <xdr:rowOff>72150</xdr:rowOff>
    </xdr:to>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49698868" y="47857671"/>
          <a:ext cx="1797190" cy="41342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Education</a:t>
          </a:r>
        </a:p>
      </xdr:txBody>
    </xdr:sp>
    <xdr:clientData/>
  </xdr:twoCellAnchor>
  <xdr:twoCellAnchor>
    <xdr:from>
      <xdr:col>91</xdr:col>
      <xdr:colOff>89856</xdr:colOff>
      <xdr:row>208</xdr:row>
      <xdr:rowOff>88078</xdr:rowOff>
    </xdr:from>
    <xdr:to>
      <xdr:col>96</xdr:col>
      <xdr:colOff>402981</xdr:colOff>
      <xdr:row>210</xdr:row>
      <xdr:rowOff>71887</xdr:rowOff>
    </xdr:to>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49729760" y="45747020"/>
          <a:ext cx="3366009" cy="374579"/>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Recreation</a:t>
          </a:r>
          <a:r>
            <a:rPr lang="en-GB" sz="2400" b="1">
              <a:solidFill>
                <a:schemeClr val="tx1"/>
              </a:solidFill>
              <a:latin typeface="Museo Sans 100" panose="02000000000000000000" pitchFamily="50" charset="0"/>
            </a:rPr>
            <a:t> </a:t>
          </a:r>
          <a:r>
            <a:rPr lang="en-GB" sz="2400" b="0">
              <a:solidFill>
                <a:schemeClr val="tx1"/>
              </a:solidFill>
              <a:latin typeface="Museo Sans 100" panose="02000000000000000000" pitchFamily="50" charset="0"/>
            </a:rPr>
            <a:t>and</a:t>
          </a:r>
          <a:r>
            <a:rPr lang="en-GB" sz="2400" b="1">
              <a:solidFill>
                <a:schemeClr val="tx1"/>
              </a:solidFill>
              <a:latin typeface="Museo Sans 100" panose="02000000000000000000" pitchFamily="50" charset="0"/>
            </a:rPr>
            <a:t> </a:t>
          </a:r>
          <a:r>
            <a:rPr lang="en-GB" sz="2400" b="0">
              <a:solidFill>
                <a:schemeClr val="tx1"/>
              </a:solidFill>
              <a:latin typeface="Museo Sans 100" panose="02000000000000000000" pitchFamily="50" charset="0"/>
            </a:rPr>
            <a:t>culture</a:t>
          </a:r>
        </a:p>
      </xdr:txBody>
    </xdr:sp>
    <xdr:clientData/>
  </xdr:twoCellAnchor>
  <xdr:twoCellAnchor>
    <xdr:from>
      <xdr:col>91</xdr:col>
      <xdr:colOff>49438</xdr:colOff>
      <xdr:row>196</xdr:row>
      <xdr:rowOff>75916</xdr:rowOff>
    </xdr:from>
    <xdr:to>
      <xdr:col>93</xdr:col>
      <xdr:colOff>476249</xdr:colOff>
      <xdr:row>198</xdr:row>
      <xdr:rowOff>72742</xdr:rowOff>
    </xdr:to>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9689342" y="43390243"/>
          <a:ext cx="1647965" cy="38759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Transport</a:t>
          </a:r>
        </a:p>
      </xdr:txBody>
    </xdr:sp>
    <xdr:clientData/>
  </xdr:twoCellAnchor>
  <xdr:twoCellAnchor>
    <xdr:from>
      <xdr:col>91</xdr:col>
      <xdr:colOff>73268</xdr:colOff>
      <xdr:row>225</xdr:row>
      <xdr:rowOff>71664</xdr:rowOff>
    </xdr:from>
    <xdr:to>
      <xdr:col>96</xdr:col>
      <xdr:colOff>587375</xdr:colOff>
      <xdr:row>227</xdr:row>
      <xdr:rowOff>136072</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50412893" y="48030039"/>
          <a:ext cx="3530357" cy="445408"/>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Restaurants</a:t>
          </a:r>
          <a:r>
            <a:rPr lang="en-GB" sz="2400" b="0" baseline="0">
              <a:solidFill>
                <a:schemeClr val="tx1"/>
              </a:solidFill>
              <a:latin typeface="Museo Sans 100" panose="02000000000000000000" pitchFamily="50" charset="0"/>
            </a:rPr>
            <a:t> and hotels</a:t>
          </a:r>
          <a:endParaRPr lang="en-GB" sz="2400" b="0">
            <a:solidFill>
              <a:schemeClr val="tx1"/>
            </a:solidFill>
            <a:latin typeface="Museo Sans 100" panose="02000000000000000000" pitchFamily="50" charset="0"/>
          </a:endParaRPr>
        </a:p>
      </xdr:txBody>
    </xdr:sp>
    <xdr:clientData/>
  </xdr:twoCellAnchor>
  <xdr:twoCellAnchor>
    <xdr:from>
      <xdr:col>91</xdr:col>
      <xdr:colOff>68488</xdr:colOff>
      <xdr:row>231</xdr:row>
      <xdr:rowOff>65314</xdr:rowOff>
    </xdr:from>
    <xdr:to>
      <xdr:col>99</xdr:col>
      <xdr:colOff>190500</xdr:colOff>
      <xdr:row>233</xdr:row>
      <xdr:rowOff>154080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50408113" y="49166689"/>
          <a:ext cx="4948012" cy="469766"/>
        </a:xfrm>
        <a:prstGeom prst="rect">
          <a:avLst/>
        </a:prstGeom>
        <a:solidFill>
          <a:schemeClr val="bg2">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bg1"/>
              </a:solidFill>
              <a:latin typeface="Museo Sans 100" panose="02000000000000000000" pitchFamily="50" charset="0"/>
            </a:rPr>
            <a:t>Miscellaneous</a:t>
          </a:r>
          <a:r>
            <a:rPr lang="en-GB" sz="2400" b="0" baseline="0">
              <a:solidFill>
                <a:schemeClr val="bg1"/>
              </a:solidFill>
              <a:latin typeface="Museo Sans 100" panose="02000000000000000000" pitchFamily="50" charset="0"/>
            </a:rPr>
            <a:t> goods and services</a:t>
          </a:r>
          <a:endParaRPr lang="en-GB" sz="2400" b="0">
            <a:solidFill>
              <a:schemeClr val="bg1"/>
            </a:solidFill>
            <a:latin typeface="Museo Sans 100" panose="02000000000000000000" pitchFamily="50" charset="0"/>
          </a:endParaRPr>
        </a:p>
      </xdr:txBody>
    </xdr:sp>
    <xdr:clientData/>
  </xdr:twoCellAnchor>
  <xdr:twoCellAnchor>
    <xdr:from>
      <xdr:col>91</xdr:col>
      <xdr:colOff>74840</xdr:colOff>
      <xdr:row>190</xdr:row>
      <xdr:rowOff>71663</xdr:rowOff>
    </xdr:from>
    <xdr:to>
      <xdr:col>93</xdr:col>
      <xdr:colOff>36634</xdr:colOff>
      <xdr:row>192</xdr:row>
      <xdr:rowOff>53914</xdr:rowOff>
    </xdr:to>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49714744" y="42213682"/>
          <a:ext cx="1182948" cy="37302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Health</a:t>
          </a:r>
        </a:p>
      </xdr:txBody>
    </xdr:sp>
    <xdr:clientData/>
  </xdr:twoCellAnchor>
  <xdr:twoCellAnchor>
    <xdr:from>
      <xdr:col>91</xdr:col>
      <xdr:colOff>98083</xdr:colOff>
      <xdr:row>237</xdr:row>
      <xdr:rowOff>72741</xdr:rowOff>
    </xdr:from>
    <xdr:to>
      <xdr:col>93</xdr:col>
      <xdr:colOff>12211</xdr:colOff>
      <xdr:row>239</xdr:row>
      <xdr:rowOff>107830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49737987" y="51397837"/>
          <a:ext cx="1135282" cy="425858"/>
        </a:xfrm>
        <a:prstGeom prst="rect">
          <a:avLst/>
        </a:prstGeom>
        <a:solidFill>
          <a:schemeClr val="bg2">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bg1"/>
              </a:solidFill>
              <a:latin typeface="Museo Sans 100" panose="02000000000000000000" pitchFamily="50" charset="0"/>
            </a:rPr>
            <a:t>Other</a:t>
          </a:r>
          <a:endParaRPr lang="en-GB" sz="2000" b="0">
            <a:solidFill>
              <a:schemeClr val="bg1"/>
            </a:solidFill>
            <a:latin typeface="Museo Sans 100" panose="02000000000000000000" pitchFamily="50" charset="0"/>
          </a:endParaRPr>
        </a:p>
      </xdr:txBody>
    </xdr:sp>
    <xdr:clientData/>
  </xdr:twoCellAnchor>
  <xdr:twoCellAnchor>
    <xdr:from>
      <xdr:col>104</xdr:col>
      <xdr:colOff>272241</xdr:colOff>
      <xdr:row>161</xdr:row>
      <xdr:rowOff>188934</xdr:rowOff>
    </xdr:from>
    <xdr:to>
      <xdr:col>110</xdr:col>
      <xdr:colOff>537310</xdr:colOff>
      <xdr:row>166</xdr:row>
      <xdr:rowOff>137322</xdr:rowOff>
    </xdr:to>
    <xdr:sp macro="" textlink="$CO$142">
      <xdr:nvSpPr>
        <xdr:cNvPr id="7" name="TextBox 6">
          <a:extLst>
            <a:ext uri="{FF2B5EF4-FFF2-40B4-BE49-F238E27FC236}">
              <a16:creationId xmlns:a16="http://schemas.microsoft.com/office/drawing/2014/main" id="{00000000-0008-0000-0000-000007000000}"/>
            </a:ext>
          </a:extLst>
        </xdr:cNvPr>
        <xdr:cNvSpPr txBox="1"/>
      </xdr:nvSpPr>
      <xdr:spPr>
        <a:xfrm>
          <a:off x="57849645" y="36664799"/>
          <a:ext cx="3928530" cy="925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9E88675-083A-4C8F-B528-694E58B11C92}" type="TxLink">
            <a:rPr lang="en-US" sz="3600" b="1" i="0" u="none" strike="noStrike">
              <a:solidFill>
                <a:schemeClr val="tx1"/>
              </a:solidFill>
              <a:latin typeface="Museo Sans 300" panose="02000000000000000000" pitchFamily="50" charset="0"/>
              <a:cs typeface="Calibri"/>
            </a:rPr>
            <a:pPr algn="l"/>
            <a:t>Higher than 68%</a:t>
          </a:fld>
          <a:endParaRPr lang="en-GB" sz="3600" b="1">
            <a:solidFill>
              <a:schemeClr val="tx1"/>
            </a:solidFill>
            <a:latin typeface="Museo Sans 300" panose="02000000000000000000" pitchFamily="50" charset="0"/>
          </a:endParaRPr>
        </a:p>
      </xdr:txBody>
    </xdr:sp>
    <xdr:clientData/>
  </xdr:twoCellAnchor>
  <xdr:twoCellAnchor>
    <xdr:from>
      <xdr:col>104</xdr:col>
      <xdr:colOff>286857</xdr:colOff>
      <xdr:row>175</xdr:row>
      <xdr:rowOff>0</xdr:rowOff>
    </xdr:from>
    <xdr:to>
      <xdr:col>110</xdr:col>
      <xdr:colOff>573943</xdr:colOff>
      <xdr:row>179</xdr:row>
      <xdr:rowOff>158751</xdr:rowOff>
    </xdr:to>
    <xdr:sp macro="" textlink="$CO$143">
      <xdr:nvSpPr>
        <xdr:cNvPr id="58" name="TextBox 57">
          <a:extLst>
            <a:ext uri="{FF2B5EF4-FFF2-40B4-BE49-F238E27FC236}">
              <a16:creationId xmlns:a16="http://schemas.microsoft.com/office/drawing/2014/main" id="{00000000-0008-0000-0000-00003A000000}"/>
            </a:ext>
          </a:extLst>
        </xdr:cNvPr>
        <xdr:cNvSpPr txBox="1"/>
      </xdr:nvSpPr>
      <xdr:spPr>
        <a:xfrm>
          <a:off x="57864261" y="39211250"/>
          <a:ext cx="3950547" cy="940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61DB1B2-DCCC-47ED-A200-EF03744051AF}" type="TxLink">
            <a:rPr lang="en-US" sz="3600" b="1" i="0" u="none" strike="noStrike">
              <a:solidFill>
                <a:srgbClr val="000000"/>
              </a:solidFill>
              <a:latin typeface="Museo Sans 300" panose="02000000000000000000" pitchFamily="50" charset="0"/>
              <a:cs typeface="Calibri"/>
            </a:rPr>
            <a:pPr algn="l"/>
            <a:t>Lower than 57%</a:t>
          </a:fld>
          <a:endParaRPr lang="en-GB" sz="3600" b="1">
            <a:latin typeface="Museo Sans 300" panose="02000000000000000000" pitchFamily="50" charset="0"/>
          </a:endParaRPr>
        </a:p>
      </xdr:txBody>
    </xdr:sp>
    <xdr:clientData/>
  </xdr:twoCellAnchor>
  <xdr:twoCellAnchor>
    <xdr:from>
      <xdr:col>104</xdr:col>
      <xdr:colOff>267278</xdr:colOff>
      <xdr:row>168</xdr:row>
      <xdr:rowOff>29492</xdr:rowOff>
    </xdr:from>
    <xdr:to>
      <xdr:col>110</xdr:col>
      <xdr:colOff>520488</xdr:colOff>
      <xdr:row>172</xdr:row>
      <xdr:rowOff>134327</xdr:rowOff>
    </xdr:to>
    <xdr:sp macro="" textlink="$CO$145">
      <xdr:nvSpPr>
        <xdr:cNvPr id="63" name="TextBox 62">
          <a:extLst>
            <a:ext uri="{FF2B5EF4-FFF2-40B4-BE49-F238E27FC236}">
              <a16:creationId xmlns:a16="http://schemas.microsoft.com/office/drawing/2014/main" id="{00000000-0008-0000-0000-00003F000000}"/>
            </a:ext>
          </a:extLst>
        </xdr:cNvPr>
        <xdr:cNvSpPr txBox="1"/>
      </xdr:nvSpPr>
      <xdr:spPr>
        <a:xfrm>
          <a:off x="57844682" y="37873050"/>
          <a:ext cx="3916671" cy="886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7BA59AD-260E-4AFD-8D56-1F662904E731}" type="TxLink">
            <a:rPr lang="en-US" sz="3600" b="1" i="0" u="none" strike="noStrike">
              <a:solidFill>
                <a:schemeClr val="tx1"/>
              </a:solidFill>
              <a:latin typeface="Museo Sans 300" panose="02000000000000000000" pitchFamily="50" charset="0"/>
              <a:cs typeface="Calibri"/>
            </a:rPr>
            <a:pPr algn="l"/>
            <a:t>Higher than 79%</a:t>
          </a:fld>
          <a:endParaRPr lang="en-GB" sz="3600" b="1">
            <a:solidFill>
              <a:schemeClr val="tx1"/>
            </a:solidFill>
            <a:latin typeface="Museo Sans 300" panose="02000000000000000000" pitchFamily="50" charset="0"/>
          </a:endParaRPr>
        </a:p>
      </xdr:txBody>
    </xdr:sp>
    <xdr:clientData/>
  </xdr:twoCellAnchor>
  <xdr:twoCellAnchor>
    <xdr:from>
      <xdr:col>104</xdr:col>
      <xdr:colOff>305290</xdr:colOff>
      <xdr:row>183</xdr:row>
      <xdr:rowOff>188243</xdr:rowOff>
    </xdr:from>
    <xdr:to>
      <xdr:col>110</xdr:col>
      <xdr:colOff>557123</xdr:colOff>
      <xdr:row>188</xdr:row>
      <xdr:rowOff>158750</xdr:rowOff>
    </xdr:to>
    <xdr:sp macro="" textlink="$CO$146">
      <xdr:nvSpPr>
        <xdr:cNvPr id="64" name="TextBox 63">
          <a:extLst>
            <a:ext uri="{FF2B5EF4-FFF2-40B4-BE49-F238E27FC236}">
              <a16:creationId xmlns:a16="http://schemas.microsoft.com/office/drawing/2014/main" id="{00000000-0008-0000-0000-000040000000}"/>
            </a:ext>
          </a:extLst>
        </xdr:cNvPr>
        <xdr:cNvSpPr txBox="1"/>
      </xdr:nvSpPr>
      <xdr:spPr>
        <a:xfrm>
          <a:off x="57882694" y="40962570"/>
          <a:ext cx="3915294" cy="947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F5934B31-9C56-4DC8-9076-01D808332571}" type="TxLink">
            <a:rPr lang="en-US" sz="3600" b="1" i="0" u="none" strike="noStrike">
              <a:solidFill>
                <a:sysClr val="windowText" lastClr="000000"/>
              </a:solidFill>
              <a:latin typeface="Museo Sans 300" panose="02000000000000000000" pitchFamily="50" charset="0"/>
              <a:cs typeface="Calibri"/>
            </a:rPr>
            <a:pPr algn="l"/>
            <a:t>Lower than 82%</a:t>
          </a:fld>
          <a:endParaRPr lang="en-GB" sz="3600" b="1">
            <a:solidFill>
              <a:sysClr val="windowText" lastClr="000000"/>
            </a:solidFill>
            <a:latin typeface="Museo Sans 300" panose="02000000000000000000" pitchFamily="50" charset="0"/>
          </a:endParaRPr>
        </a:p>
      </xdr:txBody>
    </xdr:sp>
    <xdr:clientData/>
  </xdr:twoCellAnchor>
  <xdr:twoCellAnchor>
    <xdr:from>
      <xdr:col>104</xdr:col>
      <xdr:colOff>293077</xdr:colOff>
      <xdr:row>189</xdr:row>
      <xdr:rowOff>183173</xdr:rowOff>
    </xdr:from>
    <xdr:to>
      <xdr:col>110</xdr:col>
      <xdr:colOff>561731</xdr:colOff>
      <xdr:row>194</xdr:row>
      <xdr:rowOff>155293</xdr:rowOff>
    </xdr:to>
    <xdr:sp macro="" textlink="$CO$147">
      <xdr:nvSpPr>
        <xdr:cNvPr id="65" name="TextBox 64">
          <a:extLst>
            <a:ext uri="{FF2B5EF4-FFF2-40B4-BE49-F238E27FC236}">
              <a16:creationId xmlns:a16="http://schemas.microsoft.com/office/drawing/2014/main" id="{00000000-0008-0000-0000-000041000000}"/>
            </a:ext>
          </a:extLst>
        </xdr:cNvPr>
        <xdr:cNvSpPr txBox="1"/>
      </xdr:nvSpPr>
      <xdr:spPr>
        <a:xfrm>
          <a:off x="57870481" y="42129808"/>
          <a:ext cx="3932115" cy="949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E0073BC-04C0-4008-8333-E7486EFD1F45}" type="TxLink">
            <a:rPr lang="en-US" sz="3600" b="1" i="0" u="none" strike="noStrike">
              <a:solidFill>
                <a:srgbClr val="000000"/>
              </a:solidFill>
              <a:latin typeface="Museo Sans 300" panose="02000000000000000000" pitchFamily="50" charset="0"/>
              <a:cs typeface="Calibri"/>
            </a:rPr>
            <a:pPr algn="l"/>
            <a:t>Higher than 50%</a:t>
          </a:fld>
          <a:endParaRPr lang="en-GB" sz="3600" b="1">
            <a:latin typeface="Museo Sans 300" panose="02000000000000000000" pitchFamily="50" charset="0"/>
          </a:endParaRPr>
        </a:p>
      </xdr:txBody>
    </xdr:sp>
    <xdr:clientData/>
  </xdr:twoCellAnchor>
  <xdr:twoCellAnchor>
    <xdr:from>
      <xdr:col>104</xdr:col>
      <xdr:colOff>317500</xdr:colOff>
      <xdr:row>196</xdr:row>
      <xdr:rowOff>0</xdr:rowOff>
    </xdr:from>
    <xdr:to>
      <xdr:col>110</xdr:col>
      <xdr:colOff>549520</xdr:colOff>
      <xdr:row>200</xdr:row>
      <xdr:rowOff>155295</xdr:rowOff>
    </xdr:to>
    <xdr:sp macro="" textlink="$CO$148">
      <xdr:nvSpPr>
        <xdr:cNvPr id="66" name="TextBox 65">
          <a:extLst>
            <a:ext uri="{FF2B5EF4-FFF2-40B4-BE49-F238E27FC236}">
              <a16:creationId xmlns:a16="http://schemas.microsoft.com/office/drawing/2014/main" id="{00000000-0008-0000-0000-000042000000}"/>
            </a:ext>
          </a:extLst>
        </xdr:cNvPr>
        <xdr:cNvSpPr txBox="1"/>
      </xdr:nvSpPr>
      <xdr:spPr>
        <a:xfrm>
          <a:off x="57894904" y="43314327"/>
          <a:ext cx="3895481" cy="93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7C3E943B-79BB-4327-A42D-CD9270166DBF}" type="TxLink">
            <a:rPr lang="en-US" sz="3600" b="1" i="0" u="none" strike="noStrike">
              <a:solidFill>
                <a:srgbClr val="000000"/>
              </a:solidFill>
              <a:latin typeface="Museo Sans 300" panose="02000000000000000000" pitchFamily="50" charset="0"/>
              <a:cs typeface="Calibri"/>
            </a:rPr>
            <a:pPr algn="l"/>
            <a:t>Higher than 50%</a:t>
          </a:fld>
          <a:endParaRPr lang="en-GB" sz="3600" b="1">
            <a:latin typeface="Museo Sans 300" panose="02000000000000000000" pitchFamily="50" charset="0"/>
          </a:endParaRPr>
        </a:p>
      </xdr:txBody>
    </xdr:sp>
    <xdr:clientData/>
  </xdr:twoCellAnchor>
  <xdr:twoCellAnchor>
    <xdr:from>
      <xdr:col>104</xdr:col>
      <xdr:colOff>293078</xdr:colOff>
      <xdr:row>202</xdr:row>
      <xdr:rowOff>0</xdr:rowOff>
    </xdr:from>
    <xdr:to>
      <xdr:col>110</xdr:col>
      <xdr:colOff>586155</xdr:colOff>
      <xdr:row>206</xdr:row>
      <xdr:rowOff>146539</xdr:rowOff>
    </xdr:to>
    <xdr:sp macro="" textlink="$CO$149">
      <xdr:nvSpPr>
        <xdr:cNvPr id="67" name="TextBox 66">
          <a:extLst>
            <a:ext uri="{FF2B5EF4-FFF2-40B4-BE49-F238E27FC236}">
              <a16:creationId xmlns:a16="http://schemas.microsoft.com/office/drawing/2014/main" id="{00000000-0008-0000-0000-000043000000}"/>
            </a:ext>
          </a:extLst>
        </xdr:cNvPr>
        <xdr:cNvSpPr txBox="1"/>
      </xdr:nvSpPr>
      <xdr:spPr>
        <a:xfrm>
          <a:off x="57870482" y="44486635"/>
          <a:ext cx="3956538" cy="928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9123CC22-CEA3-49F3-820F-9157E41FE34F}" type="TxLink">
            <a:rPr lang="en-US" sz="3600" b="1" i="0" u="none" strike="noStrike">
              <a:solidFill>
                <a:srgbClr val="000000"/>
              </a:solidFill>
              <a:latin typeface="Museo Sans 300" panose="02000000000000000000" pitchFamily="50" charset="0"/>
              <a:cs typeface="Calibri"/>
            </a:rPr>
            <a:pPr algn="l"/>
            <a:t>Higher than 75%</a:t>
          </a:fld>
          <a:endParaRPr lang="en-GB" sz="3600" b="1">
            <a:latin typeface="Museo Sans 300" panose="02000000000000000000" pitchFamily="50" charset="0"/>
          </a:endParaRPr>
        </a:p>
      </xdr:txBody>
    </xdr:sp>
    <xdr:clientData/>
  </xdr:twoCellAnchor>
  <xdr:twoCellAnchor>
    <xdr:from>
      <xdr:col>104</xdr:col>
      <xdr:colOff>322800</xdr:colOff>
      <xdr:row>207</xdr:row>
      <xdr:rowOff>183173</xdr:rowOff>
    </xdr:from>
    <xdr:to>
      <xdr:col>110</xdr:col>
      <xdr:colOff>573943</xdr:colOff>
      <xdr:row>212</xdr:row>
      <xdr:rowOff>158749</xdr:rowOff>
    </xdr:to>
    <xdr:sp macro="" textlink="$CO$150">
      <xdr:nvSpPr>
        <xdr:cNvPr id="68" name="TextBox 67">
          <a:extLst>
            <a:ext uri="{FF2B5EF4-FFF2-40B4-BE49-F238E27FC236}">
              <a16:creationId xmlns:a16="http://schemas.microsoft.com/office/drawing/2014/main" id="{00000000-0008-0000-0000-000044000000}"/>
            </a:ext>
          </a:extLst>
        </xdr:cNvPr>
        <xdr:cNvSpPr txBox="1"/>
      </xdr:nvSpPr>
      <xdr:spPr>
        <a:xfrm>
          <a:off x="57900204" y="45646731"/>
          <a:ext cx="3914604" cy="95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E9CE8001-EDF2-414C-B4AC-09AE7813ED07}" type="TxLink">
            <a:rPr lang="en-US" sz="3600" b="1" i="0" u="none" strike="noStrike">
              <a:solidFill>
                <a:srgbClr val="000000"/>
              </a:solidFill>
              <a:latin typeface="Museo Sans 300" panose="02000000000000000000" pitchFamily="50" charset="0"/>
              <a:cs typeface="Calibri"/>
            </a:rPr>
            <a:pPr algn="l"/>
            <a:t>Lower than 75%</a:t>
          </a:fld>
          <a:endParaRPr lang="en-GB" sz="3600" b="1">
            <a:latin typeface="Museo Sans 300" panose="02000000000000000000" pitchFamily="50" charset="0"/>
          </a:endParaRPr>
        </a:p>
      </xdr:txBody>
    </xdr:sp>
    <xdr:clientData/>
  </xdr:twoCellAnchor>
  <xdr:twoCellAnchor>
    <xdr:from>
      <xdr:col>104</xdr:col>
      <xdr:colOff>287768</xdr:colOff>
      <xdr:row>218</xdr:row>
      <xdr:rowOff>183173</xdr:rowOff>
    </xdr:from>
    <xdr:to>
      <xdr:col>110</xdr:col>
      <xdr:colOff>561732</xdr:colOff>
      <xdr:row>223</xdr:row>
      <xdr:rowOff>161435</xdr:rowOff>
    </xdr:to>
    <xdr:sp macro="" textlink="$CO$151">
      <xdr:nvSpPr>
        <xdr:cNvPr id="69" name="TextBox 68">
          <a:extLst>
            <a:ext uri="{FF2B5EF4-FFF2-40B4-BE49-F238E27FC236}">
              <a16:creationId xmlns:a16="http://schemas.microsoft.com/office/drawing/2014/main" id="{00000000-0008-0000-0000-000045000000}"/>
            </a:ext>
          </a:extLst>
        </xdr:cNvPr>
        <xdr:cNvSpPr txBox="1"/>
      </xdr:nvSpPr>
      <xdr:spPr>
        <a:xfrm>
          <a:off x="57865172" y="47795961"/>
          <a:ext cx="3937425" cy="955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2D9ABEC-41AC-49A8-8D75-4EE29E185EFA}" type="TxLink">
            <a:rPr lang="en-US" sz="3600" b="1" i="0" u="none" strike="noStrike">
              <a:solidFill>
                <a:srgbClr val="000000"/>
              </a:solidFill>
              <a:latin typeface="Museo Sans 300" panose="02000000000000000000" pitchFamily="50" charset="0"/>
              <a:cs typeface="Calibri"/>
            </a:rPr>
            <a:pPr algn="l"/>
            <a:t>Higher than 57%</a:t>
          </a:fld>
          <a:endParaRPr lang="en-GB" sz="3600" b="1">
            <a:latin typeface="Museo Sans 300" panose="02000000000000000000" pitchFamily="50" charset="0"/>
          </a:endParaRPr>
        </a:p>
      </xdr:txBody>
    </xdr:sp>
    <xdr:clientData/>
  </xdr:twoCellAnchor>
  <xdr:twoCellAnchor>
    <xdr:from>
      <xdr:col>104</xdr:col>
      <xdr:colOff>289047</xdr:colOff>
      <xdr:row>224</xdr:row>
      <xdr:rowOff>183173</xdr:rowOff>
    </xdr:from>
    <xdr:to>
      <xdr:col>110</xdr:col>
      <xdr:colOff>549520</xdr:colOff>
      <xdr:row>229</xdr:row>
      <xdr:rowOff>183173</xdr:rowOff>
    </xdr:to>
    <xdr:sp macro="" textlink="$CO$152">
      <xdr:nvSpPr>
        <xdr:cNvPr id="70" name="TextBox 69">
          <a:extLst>
            <a:ext uri="{FF2B5EF4-FFF2-40B4-BE49-F238E27FC236}">
              <a16:creationId xmlns:a16="http://schemas.microsoft.com/office/drawing/2014/main" id="{00000000-0008-0000-0000-000046000000}"/>
            </a:ext>
          </a:extLst>
        </xdr:cNvPr>
        <xdr:cNvSpPr txBox="1"/>
      </xdr:nvSpPr>
      <xdr:spPr>
        <a:xfrm>
          <a:off x="57866451" y="48968269"/>
          <a:ext cx="3923934" cy="976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B3B6ED2F-E4D8-42FF-90B3-8C4CB17022B3}" type="TxLink">
            <a:rPr lang="en-US" sz="3600" b="1" i="0" u="none" strike="noStrike">
              <a:solidFill>
                <a:srgbClr val="000000"/>
              </a:solidFill>
              <a:latin typeface="Museo Sans 300" panose="02000000000000000000" pitchFamily="50" charset="0"/>
              <a:cs typeface="Calibri"/>
            </a:rPr>
            <a:pPr algn="l"/>
            <a:t>Lower than 75%</a:t>
          </a:fld>
          <a:endParaRPr lang="en-GB" sz="3600" b="1">
            <a:latin typeface="Museo Sans 300" panose="02000000000000000000" pitchFamily="50" charset="0"/>
          </a:endParaRPr>
        </a:p>
      </xdr:txBody>
    </xdr:sp>
    <xdr:clientData/>
  </xdr:twoCellAnchor>
  <xdr:twoCellAnchor>
    <xdr:from>
      <xdr:col>104</xdr:col>
      <xdr:colOff>322800</xdr:colOff>
      <xdr:row>230</xdr:row>
      <xdr:rowOff>183173</xdr:rowOff>
    </xdr:from>
    <xdr:to>
      <xdr:col>110</xdr:col>
      <xdr:colOff>576581</xdr:colOff>
      <xdr:row>235</xdr:row>
      <xdr:rowOff>158750</xdr:rowOff>
    </xdr:to>
    <xdr:sp macro="" textlink="$CO$153">
      <xdr:nvSpPr>
        <xdr:cNvPr id="72" name="TextBox 71">
          <a:extLst>
            <a:ext uri="{FF2B5EF4-FFF2-40B4-BE49-F238E27FC236}">
              <a16:creationId xmlns:a16="http://schemas.microsoft.com/office/drawing/2014/main" id="{00000000-0008-0000-0000-000048000000}"/>
            </a:ext>
          </a:extLst>
        </xdr:cNvPr>
        <xdr:cNvSpPr txBox="1"/>
      </xdr:nvSpPr>
      <xdr:spPr>
        <a:xfrm>
          <a:off x="57900204" y="50140577"/>
          <a:ext cx="3917242"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BD62119B-35A9-4FAD-A8BF-58BBF0CDAFAA}" type="TxLink">
            <a:rPr lang="en-US" sz="3600" b="1" i="0" u="none" strike="noStrike">
              <a:solidFill>
                <a:srgbClr val="000000"/>
              </a:solidFill>
              <a:latin typeface="Museo Sans 300" panose="02000000000000000000" pitchFamily="50" charset="0"/>
              <a:cs typeface="Calibri"/>
            </a:rPr>
            <a:pPr algn="l"/>
            <a:t>Lower than 64%</a:t>
          </a:fld>
          <a:endParaRPr lang="en-GB" sz="3600" b="1">
            <a:latin typeface="Museo Sans 300" panose="02000000000000000000" pitchFamily="50" charset="0"/>
          </a:endParaRPr>
        </a:p>
      </xdr:txBody>
    </xdr:sp>
    <xdr:clientData/>
  </xdr:twoCellAnchor>
  <xdr:twoCellAnchor>
    <xdr:from>
      <xdr:col>104</xdr:col>
      <xdr:colOff>293077</xdr:colOff>
      <xdr:row>236</xdr:row>
      <xdr:rowOff>183174</xdr:rowOff>
    </xdr:from>
    <xdr:to>
      <xdr:col>110</xdr:col>
      <xdr:colOff>573943</xdr:colOff>
      <xdr:row>241</xdr:row>
      <xdr:rowOff>170961</xdr:rowOff>
    </xdr:to>
    <xdr:sp macro="" textlink="$CO$154">
      <xdr:nvSpPr>
        <xdr:cNvPr id="73" name="TextBox 72">
          <a:extLst>
            <a:ext uri="{FF2B5EF4-FFF2-40B4-BE49-F238E27FC236}">
              <a16:creationId xmlns:a16="http://schemas.microsoft.com/office/drawing/2014/main" id="{00000000-0008-0000-0000-000049000000}"/>
            </a:ext>
          </a:extLst>
        </xdr:cNvPr>
        <xdr:cNvSpPr txBox="1"/>
      </xdr:nvSpPr>
      <xdr:spPr>
        <a:xfrm>
          <a:off x="57870481" y="51312886"/>
          <a:ext cx="3944327" cy="96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B0599DE7-8455-44DE-AAB3-769F09CFEC7A}" type="TxLink">
            <a:rPr lang="en-US" sz="3600" b="1" i="0" u="none" strike="noStrike">
              <a:solidFill>
                <a:srgbClr val="000000"/>
              </a:solidFill>
              <a:latin typeface="Museo Sans 300" panose="02000000000000000000" pitchFamily="50" charset="0"/>
              <a:cs typeface="Calibri"/>
            </a:rPr>
            <a:pPr algn="l"/>
            <a:t>Lower than 57%</a:t>
          </a:fld>
          <a:endParaRPr lang="en-GB" sz="3600" b="1">
            <a:latin typeface="Museo Sans 300" panose="02000000000000000000" pitchFamily="50" charset="0"/>
          </a:endParaRPr>
        </a:p>
      </xdr:txBody>
    </xdr:sp>
    <xdr:clientData/>
  </xdr:twoCellAnchor>
  <xdr:twoCellAnchor>
    <xdr:from>
      <xdr:col>133</xdr:col>
      <xdr:colOff>85705</xdr:colOff>
      <xdr:row>280</xdr:row>
      <xdr:rowOff>71332</xdr:rowOff>
    </xdr:from>
    <xdr:to>
      <xdr:col>134</xdr:col>
      <xdr:colOff>2948</xdr:colOff>
      <xdr:row>281</xdr:row>
      <xdr:rowOff>2494</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79956315" y="64911027"/>
          <a:ext cx="2937365" cy="2161406"/>
          <a:chOff x="12947197" y="8198322"/>
          <a:chExt cx="1346806" cy="1036846"/>
        </a:xfrm>
      </xdr:grpSpPr>
      <mc:AlternateContent xmlns:mc="http://schemas.openxmlformats.org/markup-compatibility/2006" xmlns:a14="http://schemas.microsoft.com/office/drawing/2010/main">
        <mc:Choice Requires="a14">
          <xdr:pic>
            <xdr:nvPicPr>
              <xdr:cNvPr id="105" name="Picture 104">
                <a:extLst>
                  <a:ext uri="{FF2B5EF4-FFF2-40B4-BE49-F238E27FC236}">
                    <a16:creationId xmlns:a16="http://schemas.microsoft.com/office/drawing/2014/main" id="{00000000-0008-0000-0000-000069000000}"/>
                  </a:ext>
                </a:extLst>
              </xdr:cNvPr>
              <xdr:cNvPicPr>
                <a:picLocks noChangeAspect="1" noChangeArrowheads="1"/>
                <a:extLst>
                  <a:ext uri="{84589F7E-364E-4C9E-8A38-B11213B215E9}">
                    <a14:cameraTool cellRange="$BZ$205:$CI$214" spid="_x0000_s31171"/>
                  </a:ext>
                </a:extLst>
              </xdr:cNvPicPr>
            </xdr:nvPicPr>
            <xdr:blipFill>
              <a:blip xmlns:r="http://schemas.openxmlformats.org/officeDocument/2006/relationships" r:embed="rId8"/>
              <a:srcRect/>
              <a:stretch>
                <a:fillRect/>
              </a:stretch>
            </xdr:blipFill>
            <xdr:spPr bwMode="auto">
              <a:xfrm>
                <a:off x="12947197" y="8198322"/>
                <a:ext cx="1346806" cy="1036846"/>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108" name="TextBox 107">
            <a:extLst>
              <a:ext uri="{FF2B5EF4-FFF2-40B4-BE49-F238E27FC236}">
                <a16:creationId xmlns:a16="http://schemas.microsoft.com/office/drawing/2014/main" id="{00000000-0008-0000-0000-00006C000000}"/>
              </a:ext>
            </a:extLst>
          </xdr:cNvPr>
          <xdr:cNvSpPr txBox="1"/>
        </xdr:nvSpPr>
        <xdr:spPr>
          <a:xfrm>
            <a:off x="12985790" y="8234615"/>
            <a:ext cx="902358" cy="169566"/>
          </a:xfrm>
          <a:prstGeom prst="rect">
            <a:avLst/>
          </a:prstGeom>
          <a:solidFill>
            <a:srgbClr val="CC99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0" baseline="0">
                <a:solidFill>
                  <a:srgbClr val="9900CC"/>
                </a:solidFill>
                <a:latin typeface="Museo Sans 100" panose="02000000000000000000" pitchFamily="50" charset="0"/>
              </a:rPr>
              <a:t>Health &amp; education</a:t>
            </a:r>
            <a:endParaRPr lang="en-GB" sz="1600" b="0">
              <a:solidFill>
                <a:srgbClr val="9900CC"/>
              </a:solidFill>
              <a:latin typeface="Museo Sans 100" panose="02000000000000000000" pitchFamily="50" charset="0"/>
            </a:endParaRPr>
          </a:p>
        </xdr:txBody>
      </xdr:sp>
    </xdr:grpSp>
    <xdr:clientData/>
  </xdr:twoCellAnchor>
  <mc:AlternateContent xmlns:mc="http://schemas.openxmlformats.org/markup-compatibility/2006">
    <mc:Choice xmlns:a14="http://schemas.microsoft.com/office/drawing/2010/main" Requires="a14">
      <xdr:twoCellAnchor>
        <xdr:from>
          <xdr:col>133</xdr:col>
          <xdr:colOff>38576</xdr:colOff>
          <xdr:row>282</xdr:row>
          <xdr:rowOff>34018</xdr:rowOff>
        </xdr:from>
        <xdr:to>
          <xdr:col>133</xdr:col>
          <xdr:colOff>2982232</xdr:colOff>
          <xdr:row>282</xdr:row>
          <xdr:rowOff>2188481</xdr:rowOff>
        </xdr:to>
        <xdr:pic>
          <xdr:nvPicPr>
            <xdr:cNvPr id="25" name="Pictur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BZ$216:$CI$225" spid="_x0000_s31172"/>
                </a:ext>
              </a:extLst>
            </xdr:cNvPicPr>
          </xdr:nvPicPr>
          <xdr:blipFill>
            <a:blip xmlns:r="http://schemas.openxmlformats.org/officeDocument/2006/relationships" r:embed="rId9"/>
            <a:srcRect/>
            <a:stretch>
              <a:fillRect/>
            </a:stretch>
          </xdr:blipFill>
          <xdr:spPr bwMode="auto">
            <a:xfrm>
              <a:off x="81953576" y="66187411"/>
              <a:ext cx="2943656" cy="215446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133</xdr:col>
      <xdr:colOff>136073</xdr:colOff>
      <xdr:row>282</xdr:row>
      <xdr:rowOff>155173</xdr:rowOff>
    </xdr:from>
    <xdr:to>
      <xdr:col>133</xdr:col>
      <xdr:colOff>1644197</xdr:colOff>
      <xdr:row>282</xdr:row>
      <xdr:rowOff>907143</xdr:rowOff>
    </xdr:to>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82051073" y="66308566"/>
          <a:ext cx="1508124" cy="751970"/>
        </a:xfrm>
        <a:prstGeom prst="rect">
          <a:avLst/>
        </a:prstGeom>
        <a:solidFill>
          <a:schemeClr val="accent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1" baseline="0">
              <a:solidFill>
                <a:srgbClr val="996633"/>
              </a:solidFill>
              <a:latin typeface="Museo Sans 100" panose="02000000000000000000" pitchFamily="50" charset="0"/>
            </a:rPr>
            <a:t>Alcoholic drink, tobacco and narcotics </a:t>
          </a:r>
          <a:endParaRPr lang="en-GB" sz="1400" b="1">
            <a:solidFill>
              <a:srgbClr val="996633"/>
            </a:solidFill>
            <a:latin typeface="Museo Sans 100" panose="02000000000000000000" pitchFamily="50" charset="0"/>
          </a:endParaRPr>
        </a:p>
      </xdr:txBody>
    </xdr:sp>
    <xdr:clientData/>
  </xdr:twoCellAnchor>
  <xdr:twoCellAnchor>
    <xdr:from>
      <xdr:col>133</xdr:col>
      <xdr:colOff>45357</xdr:colOff>
      <xdr:row>283</xdr:row>
      <xdr:rowOff>22678</xdr:rowOff>
    </xdr:from>
    <xdr:to>
      <xdr:col>133</xdr:col>
      <xdr:colOff>3027588</xdr:colOff>
      <xdr:row>284</xdr:row>
      <xdr:rowOff>907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79915967" y="71553105"/>
          <a:ext cx="2982231" cy="2208473"/>
          <a:chOff x="15621659" y="6857964"/>
          <a:chExt cx="1700520" cy="1304169"/>
        </a:xfrm>
      </xdr:grpSpPr>
      <mc:AlternateContent xmlns:mc="http://schemas.openxmlformats.org/markup-compatibility/2006" xmlns:a14="http://schemas.microsoft.com/office/drawing/2010/main">
        <mc:Choice Requires="a14">
          <xdr:pic>
            <xdr:nvPicPr>
              <xdr:cNvPr id="27" name="Pictur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BZ$238:$CI$247" spid="_x0000_s31173"/>
                  </a:ext>
                </a:extLst>
              </xdr:cNvPicPr>
            </xdr:nvPicPr>
            <xdr:blipFill>
              <a:blip xmlns:r="http://schemas.openxmlformats.org/officeDocument/2006/relationships" r:embed="rId10"/>
              <a:srcRect/>
              <a:stretch>
                <a:fillRect/>
              </a:stretch>
            </xdr:blipFill>
            <xdr:spPr bwMode="auto">
              <a:xfrm>
                <a:off x="15621659" y="6857964"/>
                <a:ext cx="1700520" cy="1304169"/>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5669274" y="6897183"/>
            <a:ext cx="1074876" cy="384390"/>
          </a:xfrm>
          <a:prstGeom prst="rect">
            <a:avLst/>
          </a:prstGeom>
          <a:solidFill>
            <a:srgbClr val="FF99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0" baseline="0">
                <a:solidFill>
                  <a:srgbClr val="D60093"/>
                </a:solidFill>
                <a:latin typeface="Museo Sans 100" panose="02000000000000000000" pitchFamily="50" charset="0"/>
              </a:rPr>
              <a:t>Household goods &amp; services</a:t>
            </a:r>
            <a:endParaRPr lang="en-GB" sz="1600" b="0">
              <a:solidFill>
                <a:srgbClr val="D60093"/>
              </a:solidFill>
              <a:latin typeface="Museo Sans 100" panose="02000000000000000000" pitchFamily="50" charset="0"/>
            </a:endParaRPr>
          </a:p>
        </xdr:txBody>
      </xdr:sp>
    </xdr:grpSp>
    <xdr:clientData/>
  </xdr:twoCellAnchor>
  <xdr:twoCellAnchor editAs="oneCell">
    <xdr:from>
      <xdr:col>137</xdr:col>
      <xdr:colOff>381000</xdr:colOff>
      <xdr:row>277</xdr:row>
      <xdr:rowOff>68036</xdr:rowOff>
    </xdr:from>
    <xdr:to>
      <xdr:col>142</xdr:col>
      <xdr:colOff>135989</xdr:colOff>
      <xdr:row>277</xdr:row>
      <xdr:rowOff>2128663</xdr:rowOff>
    </xdr:to>
    <xdr:pic>
      <xdr:nvPicPr>
        <xdr:cNvPr id="150" name="Picture 149">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1"/>
        <a:stretch>
          <a:fillRect/>
        </a:stretch>
      </xdr:blipFill>
      <xdr:spPr>
        <a:xfrm>
          <a:off x="85896450" y="53388986"/>
          <a:ext cx="2802989" cy="2060627"/>
        </a:xfrm>
        <a:prstGeom prst="rect">
          <a:avLst/>
        </a:prstGeom>
      </xdr:spPr>
    </xdr:pic>
    <xdr:clientData/>
  </xdr:twoCellAnchor>
  <xdr:twoCellAnchor>
    <xdr:from>
      <xdr:col>0</xdr:col>
      <xdr:colOff>97692</xdr:colOff>
      <xdr:row>22</xdr:row>
      <xdr:rowOff>0</xdr:rowOff>
    </xdr:from>
    <xdr:to>
      <xdr:col>13</xdr:col>
      <xdr:colOff>349250</xdr:colOff>
      <xdr:row>44</xdr:row>
      <xdr:rowOff>158750</xdr:rowOff>
    </xdr:to>
    <mc:AlternateContent xmlns:mc="http://schemas.openxmlformats.org/markup-compatibility/2006">
      <mc:Choice xmlns:cx1="http://schemas.microsoft.com/office/drawing/2015/9/8/chartex" Requires="cx1">
        <xdr:graphicFrame macro="">
          <xdr:nvGraphicFramePr>
            <xdr:cNvPr id="36" name="Chart 35">
              <a:extLst>
                <a:ext uri="{FF2B5EF4-FFF2-40B4-BE49-F238E27FC236}">
                  <a16:creationId xmlns:a16="http://schemas.microsoft.com/office/drawing/2014/main" id="{00000000-0008-0000-0000-00002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2"/>
            </a:graphicData>
          </a:graphic>
        </xdr:graphicFrame>
      </mc:Choice>
      <mc:Fallback>
        <xdr:sp macro="" textlink="">
          <xdr:nvSpPr>
            <xdr:cNvPr id="0" name=""/>
            <xdr:cNvSpPr>
              <a:spLocks noTextEdit="1"/>
            </xdr:cNvSpPr>
          </xdr:nvSpPr>
          <xdr:spPr>
            <a:xfrm>
              <a:off x="97692" y="8734425"/>
              <a:ext cx="9757508" cy="536892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38</xdr:col>
      <xdr:colOff>161460</xdr:colOff>
      <xdr:row>1</xdr:row>
      <xdr:rowOff>3485</xdr:rowOff>
    </xdr:from>
    <xdr:to>
      <xdr:col>48</xdr:col>
      <xdr:colOff>539750</xdr:colOff>
      <xdr:row>14</xdr:row>
      <xdr:rowOff>142874</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3"/>
            </a:graphicData>
          </a:graphic>
        </xdr:graphicFrame>
      </mc:Choice>
      <mc:Fallback>
        <xdr:sp macro="" textlink="">
          <xdr:nvSpPr>
            <xdr:cNvPr id="0" name=""/>
            <xdr:cNvSpPr>
              <a:spLocks noTextEdit="1"/>
            </xdr:cNvSpPr>
          </xdr:nvSpPr>
          <xdr:spPr>
            <a:xfrm>
              <a:off x="24450210" y="641660"/>
              <a:ext cx="6445715" cy="5501964"/>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mc:AlternateContent xmlns:mc="http://schemas.openxmlformats.org/markup-compatibility/2006">
    <mc:Choice xmlns:a14="http://schemas.microsoft.com/office/drawing/2010/main" Requires="a14">
      <xdr:twoCellAnchor>
        <xdr:from>
          <xdr:col>33</xdr:col>
          <xdr:colOff>76200</xdr:colOff>
          <xdr:row>14</xdr:row>
          <xdr:rowOff>476251</xdr:rowOff>
        </xdr:from>
        <xdr:to>
          <xdr:col>41</xdr:col>
          <xdr:colOff>460374</xdr:colOff>
          <xdr:row>44</xdr:row>
          <xdr:rowOff>47626</xdr:rowOff>
        </xdr:to>
        <xdr:grpSp>
          <xdr:nvGrpSpPr>
            <xdr:cNvPr id="23" name="Group 22">
              <a:extLst>
                <a:ext uri="{FF2B5EF4-FFF2-40B4-BE49-F238E27FC236}">
                  <a16:creationId xmlns:a16="http://schemas.microsoft.com/office/drawing/2014/main" id="{00000000-0008-0000-0000-000017000000}"/>
                </a:ext>
              </a:extLst>
            </xdr:cNvPr>
            <xdr:cNvGrpSpPr/>
          </xdr:nvGrpSpPr>
          <xdr:grpSpPr>
            <a:xfrm>
              <a:off x="20589798" y="6470031"/>
              <a:ext cx="5983015" cy="7446924"/>
              <a:chOff x="9190789" y="1164087"/>
              <a:chExt cx="6157911" cy="11845211"/>
            </a:xfrm>
          </xdr:grpSpPr>
          <xdr:pic>
            <xdr:nvPicPr>
              <xdr:cNvPr id="89" name="Picture 88">
                <a:extLst>
                  <a:ext uri="{FF2B5EF4-FFF2-40B4-BE49-F238E27FC236}">
                    <a16:creationId xmlns:a16="http://schemas.microsoft.com/office/drawing/2014/main" id="{00000000-0008-0000-0000-000059000000}"/>
                  </a:ext>
                </a:extLst>
              </xdr:cNvPr>
              <xdr:cNvPicPr>
                <a:picLocks noChangeAspect="1" noChangeArrowheads="1"/>
                <a:extLst>
                  <a:ext uri="{84589F7E-364E-4C9E-8A38-B11213B215E9}">
                    <a14:cameraTool cellRange="$CN$169:$DG$173" spid="_x0000_s31174"/>
                  </a:ext>
                </a:extLst>
              </xdr:cNvPicPr>
            </xdr:nvPicPr>
            <xdr:blipFill>
              <a:blip xmlns:r="http://schemas.openxmlformats.org/officeDocument/2006/relationships" r:embed="rId14"/>
              <a:srcRect/>
              <a:stretch>
                <a:fillRect/>
              </a:stretch>
            </xdr:blipFill>
            <xdr:spPr bwMode="auto">
              <a:xfrm>
                <a:off x="9191453" y="2098311"/>
                <a:ext cx="6157247" cy="914791"/>
              </a:xfrm>
              <a:prstGeom prst="rect">
                <a:avLst/>
              </a:prstGeom>
              <a:noFill/>
              <a:extLst>
                <a:ext uri="{909E8E84-426E-40DD-AFC4-6F175D3DCCD1}">
                  <a14:hiddenFill>
                    <a:solidFill>
                      <a:srgbClr val="FFFFFF"/>
                    </a:solidFill>
                  </a14:hiddenFill>
                </a:ext>
              </a:extLst>
            </xdr:spPr>
          </xdr:pic>
          <xdr:pic>
            <xdr:nvPicPr>
              <xdr:cNvPr id="87" name="Picture 86">
                <a:extLst>
                  <a:ext uri="{FF2B5EF4-FFF2-40B4-BE49-F238E27FC236}">
                    <a16:creationId xmlns:a16="http://schemas.microsoft.com/office/drawing/2014/main" id="{00000000-0008-0000-0000-000057000000}"/>
                  </a:ext>
                </a:extLst>
              </xdr:cNvPr>
              <xdr:cNvPicPr>
                <a:picLocks noChangeAspect="1" noChangeArrowheads="1"/>
                <a:extLst>
                  <a:ext uri="{84589F7E-364E-4C9E-8A38-B11213B215E9}">
                    <a14:cameraTool cellRange="$CN$176:$DG$180" spid="_x0000_s31175"/>
                  </a:ext>
                </a:extLst>
              </xdr:cNvPicPr>
            </xdr:nvPicPr>
            <xdr:blipFill>
              <a:blip xmlns:r="http://schemas.openxmlformats.org/officeDocument/2006/relationships" r:embed="rId15"/>
              <a:srcRect/>
              <a:stretch>
                <a:fillRect/>
              </a:stretch>
            </xdr:blipFill>
            <xdr:spPr bwMode="auto">
              <a:xfrm>
                <a:off x="9195356" y="8445957"/>
                <a:ext cx="6153343" cy="913360"/>
              </a:xfrm>
              <a:prstGeom prst="rect">
                <a:avLst/>
              </a:prstGeom>
              <a:noFill/>
              <a:extLst>
                <a:ext uri="{909E8E84-426E-40DD-AFC4-6F175D3DCCD1}">
                  <a14:hiddenFill>
                    <a:solidFill>
                      <a:srgbClr val="FFFFFF"/>
                    </a:solidFill>
                  </a14:hiddenFill>
                </a:ext>
              </a:extLst>
            </xdr:spPr>
          </xdr:pic>
          <xdr:pic>
            <xdr:nvPicPr>
              <xdr:cNvPr id="122" name="Picture 121">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CN$185:$DG$189" spid="_x0000_s31176"/>
                  </a:ext>
                </a:extLst>
              </xdr:cNvPicPr>
            </xdr:nvPicPr>
            <xdr:blipFill>
              <a:blip xmlns:r="http://schemas.openxmlformats.org/officeDocument/2006/relationships" r:embed="rId16"/>
              <a:srcRect/>
              <a:stretch>
                <a:fillRect/>
              </a:stretch>
            </xdr:blipFill>
            <xdr:spPr bwMode="auto">
              <a:xfrm>
                <a:off x="9198203" y="6630851"/>
                <a:ext cx="6139549" cy="927218"/>
              </a:xfrm>
              <a:prstGeom prst="rect">
                <a:avLst/>
              </a:prstGeom>
              <a:noFill/>
              <a:extLst>
                <a:ext uri="{909E8E84-426E-40DD-AFC4-6F175D3DCCD1}">
                  <a14:hiddenFill>
                    <a:solidFill>
                      <a:srgbClr val="FFFFFF"/>
                    </a:solidFill>
                  </a14:hiddenFill>
                </a:ext>
              </a:extLst>
            </xdr:spPr>
          </xdr:pic>
          <xdr:pic>
            <xdr:nvPicPr>
              <xdr:cNvPr id="123" name="Picture 122">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CN$191:$DG$195" spid="_x0000_s31177"/>
                  </a:ext>
                </a:extLst>
              </xdr:cNvPicPr>
            </xdr:nvPicPr>
            <xdr:blipFill>
              <a:blip xmlns:r="http://schemas.openxmlformats.org/officeDocument/2006/relationships" r:embed="rId17"/>
              <a:srcRect/>
              <a:stretch>
                <a:fillRect/>
              </a:stretch>
            </xdr:blipFill>
            <xdr:spPr bwMode="auto">
              <a:xfrm>
                <a:off x="9194956" y="4874845"/>
                <a:ext cx="6142795" cy="913424"/>
              </a:xfrm>
              <a:prstGeom prst="rect">
                <a:avLst/>
              </a:prstGeom>
              <a:noFill/>
              <a:extLst>
                <a:ext uri="{909E8E84-426E-40DD-AFC4-6F175D3DCCD1}">
                  <a14:hiddenFill>
                    <a:solidFill>
                      <a:srgbClr val="FFFFFF"/>
                    </a:solidFill>
                  </a14:hiddenFill>
                </a:ext>
              </a:extLst>
            </xdr:spPr>
          </xdr:pic>
          <xdr:pic>
            <xdr:nvPicPr>
              <xdr:cNvPr id="124" name="Picture 123">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CN$197:$DG$201" spid="_x0000_s31178"/>
                  </a:ext>
                </a:extLst>
              </xdr:cNvPicPr>
            </xdr:nvPicPr>
            <xdr:blipFill>
              <a:blip xmlns:r="http://schemas.openxmlformats.org/officeDocument/2006/relationships" r:embed="rId18"/>
              <a:srcRect/>
              <a:stretch>
                <a:fillRect/>
              </a:stretch>
            </xdr:blipFill>
            <xdr:spPr bwMode="auto">
              <a:xfrm>
                <a:off x="9196498" y="7530617"/>
                <a:ext cx="6152202" cy="927314"/>
              </a:xfrm>
              <a:prstGeom prst="rect">
                <a:avLst/>
              </a:prstGeom>
              <a:noFill/>
              <a:extLst>
                <a:ext uri="{909E8E84-426E-40DD-AFC4-6F175D3DCCD1}">
                  <a14:hiddenFill>
                    <a:solidFill>
                      <a:srgbClr val="FFFFFF"/>
                    </a:solidFill>
                  </a14:hiddenFill>
                </a:ext>
              </a:extLst>
            </xdr:spPr>
          </xdr:pic>
          <xdr:pic>
            <xdr:nvPicPr>
              <xdr:cNvPr id="125" name="Picture 124">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CN$203:$DG$207" spid="_x0000_s31179"/>
                  </a:ext>
                </a:extLst>
              </xdr:cNvPicPr>
            </xdr:nvPicPr>
            <xdr:blipFill>
              <a:blip xmlns:r="http://schemas.openxmlformats.org/officeDocument/2006/relationships" r:embed="rId19"/>
              <a:srcRect/>
              <a:stretch>
                <a:fillRect/>
              </a:stretch>
            </xdr:blipFill>
            <xdr:spPr bwMode="auto">
              <a:xfrm>
                <a:off x="9191872" y="9350322"/>
                <a:ext cx="6145880" cy="929872"/>
              </a:xfrm>
              <a:prstGeom prst="rect">
                <a:avLst/>
              </a:prstGeom>
              <a:noFill/>
              <a:extLst>
                <a:ext uri="{909E8E84-426E-40DD-AFC4-6F175D3DCCD1}">
                  <a14:hiddenFill>
                    <a:solidFill>
                      <a:srgbClr val="FFFFFF"/>
                    </a:solidFill>
                  </a14:hiddenFill>
                </a:ext>
              </a:extLst>
            </xdr:spPr>
          </xdr:pic>
          <xdr:pic>
            <xdr:nvPicPr>
              <xdr:cNvPr id="126" name="Picture 125">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CN$209:$DG$213" spid="_x0000_s31180"/>
                  </a:ext>
                </a:extLst>
              </xdr:cNvPicPr>
            </xdr:nvPicPr>
            <xdr:blipFill>
              <a:blip xmlns:r="http://schemas.openxmlformats.org/officeDocument/2006/relationships" r:embed="rId20"/>
              <a:srcRect/>
              <a:stretch>
                <a:fillRect/>
              </a:stretch>
            </xdr:blipFill>
            <xdr:spPr bwMode="auto">
              <a:xfrm>
                <a:off x="9194924" y="2974614"/>
                <a:ext cx="6142827" cy="970760"/>
              </a:xfrm>
              <a:prstGeom prst="rect">
                <a:avLst/>
              </a:prstGeom>
              <a:noFill/>
              <a:extLst>
                <a:ext uri="{909E8E84-426E-40DD-AFC4-6F175D3DCCD1}">
                  <a14:hiddenFill>
                    <a:solidFill>
                      <a:srgbClr val="FFFFFF"/>
                    </a:solidFill>
                  </a14:hiddenFill>
                </a:ext>
              </a:extLst>
            </xdr:spPr>
          </xdr:pic>
          <xdr:pic>
            <xdr:nvPicPr>
              <xdr:cNvPr id="127" name="Picture 126">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CN$220:$DG$224" spid="_x0000_s31181"/>
                  </a:ext>
                </a:extLst>
              </xdr:cNvPicPr>
            </xdr:nvPicPr>
            <xdr:blipFill>
              <a:blip xmlns:r="http://schemas.openxmlformats.org/officeDocument/2006/relationships" r:embed="rId21"/>
              <a:srcRect/>
              <a:stretch>
                <a:fillRect/>
              </a:stretch>
            </xdr:blipFill>
            <xdr:spPr bwMode="auto">
              <a:xfrm>
                <a:off x="9190997" y="5781398"/>
                <a:ext cx="6146755" cy="864293"/>
              </a:xfrm>
              <a:prstGeom prst="rect">
                <a:avLst/>
              </a:prstGeom>
              <a:noFill/>
              <a:extLst>
                <a:ext uri="{909E8E84-426E-40DD-AFC4-6F175D3DCCD1}">
                  <a14:hiddenFill>
                    <a:solidFill>
                      <a:srgbClr val="FFFFFF"/>
                    </a:solidFill>
                  </a14:hiddenFill>
                </a:ext>
              </a:extLst>
            </xdr:spPr>
          </xdr:pic>
          <xdr:pic>
            <xdr:nvPicPr>
              <xdr:cNvPr id="128" name="Picture 127">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CN$226:$DG$230" spid="_x0000_s31182"/>
                  </a:ext>
                </a:extLst>
              </xdr:cNvPicPr>
            </xdr:nvPicPr>
            <xdr:blipFill>
              <a:blip xmlns:r="http://schemas.openxmlformats.org/officeDocument/2006/relationships" r:embed="rId22"/>
              <a:srcRect/>
              <a:stretch>
                <a:fillRect/>
              </a:stretch>
            </xdr:blipFill>
            <xdr:spPr bwMode="auto">
              <a:xfrm>
                <a:off x="9190789" y="3917633"/>
                <a:ext cx="6131038" cy="966712"/>
              </a:xfrm>
              <a:prstGeom prst="rect">
                <a:avLst/>
              </a:prstGeom>
              <a:noFill/>
              <a:extLst>
                <a:ext uri="{909E8E84-426E-40DD-AFC4-6F175D3DCCD1}">
                  <a14:hiddenFill>
                    <a:solidFill>
                      <a:srgbClr val="FFFFFF"/>
                    </a:solidFill>
                  </a14:hiddenFill>
                </a:ext>
              </a:extLst>
            </xdr:spPr>
          </xdr:pic>
          <xdr:pic>
            <xdr:nvPicPr>
              <xdr:cNvPr id="129" name="Picture 128">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CN$232:$DG$236" spid="_x0000_s31183"/>
                  </a:ext>
                </a:extLst>
              </xdr:cNvPicPr>
            </xdr:nvPicPr>
            <xdr:blipFill>
              <a:blip xmlns:r="http://schemas.openxmlformats.org/officeDocument/2006/relationships" r:embed="rId23"/>
              <a:srcRect/>
              <a:stretch>
                <a:fillRect/>
              </a:stretch>
            </xdr:blipFill>
            <xdr:spPr bwMode="auto">
              <a:xfrm>
                <a:off x="9193151" y="11160484"/>
                <a:ext cx="6144601" cy="959360"/>
              </a:xfrm>
              <a:prstGeom prst="rect">
                <a:avLst/>
              </a:prstGeom>
              <a:noFill/>
              <a:extLst>
                <a:ext uri="{909E8E84-426E-40DD-AFC4-6F175D3DCCD1}">
                  <a14:hiddenFill>
                    <a:solidFill>
                      <a:srgbClr val="FFFFFF"/>
                    </a:solidFill>
                  </a14:hiddenFill>
                </a:ext>
              </a:extLst>
            </xdr:spPr>
          </xdr:pic>
          <xdr:pic>
            <xdr:nvPicPr>
              <xdr:cNvPr id="130" name="Picture 129">
                <a:extLst>
                  <a:ext uri="{FF2B5EF4-FFF2-40B4-BE49-F238E27FC236}">
                    <a16:creationId xmlns:a16="http://schemas.microsoft.com/office/drawing/2014/main" id="{00000000-0008-0000-0000-000082000000}"/>
                  </a:ext>
                </a:extLst>
              </xdr:cNvPr>
              <xdr:cNvPicPr>
                <a:picLocks noChangeAspect="1" noChangeArrowheads="1"/>
                <a:extLst>
                  <a:ext uri="{84589F7E-364E-4C9E-8A38-B11213B215E9}">
                    <a14:cameraTool cellRange="$CN$238:$DG$242" spid="_x0000_s31184"/>
                  </a:ext>
                </a:extLst>
              </xdr:cNvPicPr>
            </xdr:nvPicPr>
            <xdr:blipFill>
              <a:blip xmlns:r="http://schemas.openxmlformats.org/officeDocument/2006/relationships" r:embed="rId24"/>
              <a:srcRect/>
              <a:stretch>
                <a:fillRect/>
              </a:stretch>
            </xdr:blipFill>
            <xdr:spPr bwMode="auto">
              <a:xfrm>
                <a:off x="9196271" y="12094297"/>
                <a:ext cx="6130532" cy="915001"/>
              </a:xfrm>
              <a:prstGeom prst="rect">
                <a:avLst/>
              </a:prstGeom>
              <a:noFill/>
              <a:extLst>
                <a:ext uri="{909E8E84-426E-40DD-AFC4-6F175D3DCCD1}">
                  <a14:hiddenFill>
                    <a:solidFill>
                      <a:srgbClr val="FFFFFF"/>
                    </a:solidFill>
                  </a14:hiddenFill>
                </a:ext>
              </a:extLst>
            </xdr:spPr>
          </xdr:pic>
          <xdr:pic>
            <xdr:nvPicPr>
              <xdr:cNvPr id="131" name="Picture 130">
                <a:extLst>
                  <a:ext uri="{FF2B5EF4-FFF2-40B4-BE49-F238E27FC236}">
                    <a16:creationId xmlns:a16="http://schemas.microsoft.com/office/drawing/2014/main" id="{00000000-0008-0000-0000-000083000000}"/>
                  </a:ext>
                </a:extLst>
              </xdr:cNvPr>
              <xdr:cNvPicPr>
                <a:picLocks noChangeAspect="1" noChangeArrowheads="1"/>
                <a:extLst>
                  <a:ext uri="{84589F7E-364E-4C9E-8A38-B11213B215E9}">
                    <a14:cameraTool cellRange="$CN$163:$DG$167" spid="_x0000_s31185"/>
                  </a:ext>
                </a:extLst>
              </xdr:cNvPicPr>
            </xdr:nvPicPr>
            <xdr:blipFill>
              <a:blip xmlns:r="http://schemas.openxmlformats.org/officeDocument/2006/relationships" r:embed="rId25"/>
              <a:stretch>
                <a:fillRect/>
              </a:stretch>
            </xdr:blipFill>
            <xdr:spPr bwMode="auto">
              <a:xfrm>
                <a:off x="9195273" y="1164087"/>
                <a:ext cx="6131529" cy="958931"/>
              </a:xfrm>
              <a:prstGeom prst="rect">
                <a:avLst/>
              </a:prstGeom>
              <a:noFill/>
              <a:ln>
                <a:noFill/>
              </a:ln>
              <a:extLst>
                <a:ext uri="{909E8E84-426E-40DD-AFC4-6F175D3DCCD1}">
                  <a14:hiddenFill>
                    <a:solidFill>
                      <a:srgbClr val="FFFFFF"/>
                    </a:solidFill>
                  </a14:hiddenFill>
                </a:ext>
              </a:extLst>
            </xdr:spPr>
          </xdr:pic>
          <xdr:pic>
            <xdr:nvPicPr>
              <xdr:cNvPr id="132" name="Picture 131">
                <a:extLst>
                  <a:ext uri="{FF2B5EF4-FFF2-40B4-BE49-F238E27FC236}">
                    <a16:creationId xmlns:a16="http://schemas.microsoft.com/office/drawing/2014/main" id="{00000000-0008-0000-0000-000084000000}"/>
                  </a:ext>
                </a:extLst>
              </xdr:cNvPr>
              <xdr:cNvPicPr>
                <a:picLocks noChangeAspect="1" noChangeArrowheads="1"/>
                <a:extLst>
                  <a:ext uri="{84589F7E-364E-4C9E-8A38-B11213B215E9}">
                    <a14:cameraTool cellRange="$CN$244:$DG$248" spid="_x0000_s31186"/>
                  </a:ext>
                </a:extLst>
              </xdr:cNvPicPr>
            </xdr:nvPicPr>
            <xdr:blipFill>
              <a:blip xmlns:r="http://schemas.openxmlformats.org/officeDocument/2006/relationships" r:embed="rId26"/>
              <a:srcRect/>
              <a:stretch>
                <a:fillRect/>
              </a:stretch>
            </xdr:blipFill>
            <xdr:spPr bwMode="auto">
              <a:xfrm>
                <a:off x="9193515" y="10269117"/>
                <a:ext cx="6144237" cy="909499"/>
              </a:xfrm>
              <a:prstGeom prst="rect">
                <a:avLst/>
              </a:prstGeom>
              <a:noFill/>
              <a:extLst>
                <a:ext uri="{909E8E84-426E-40DD-AFC4-6F175D3DCCD1}">
                  <a14:hiddenFill>
                    <a:solidFill>
                      <a:srgbClr val="FFFFFF"/>
                    </a:solidFill>
                  </a14:hiddenFill>
                </a:ext>
              </a:extLst>
            </xdr:spPr>
          </xdr:pic>
        </xdr:grpSp>
        <xdr:clientData/>
      </xdr:twoCellAnchor>
    </mc:Choice>
    <mc:Fallback/>
  </mc:AlternateContent>
  <xdr:twoCellAnchor>
    <xdr:from>
      <xdr:col>91</xdr:col>
      <xdr:colOff>100239</xdr:colOff>
      <xdr:row>243</xdr:row>
      <xdr:rowOff>81188</xdr:rowOff>
    </xdr:from>
    <xdr:to>
      <xdr:col>96</xdr:col>
      <xdr:colOff>390770</xdr:colOff>
      <xdr:row>245</xdr:row>
      <xdr:rowOff>48846</xdr:rowOff>
    </xdr:to>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49740143" y="52578592"/>
          <a:ext cx="3343415" cy="358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b="0">
              <a:solidFill>
                <a:schemeClr val="tx1"/>
              </a:solidFill>
              <a:latin typeface="Museo Sans 100" panose="02000000000000000000" pitchFamily="50" charset="0"/>
            </a:rPr>
            <a:t>Clothing and footwear </a:t>
          </a:r>
        </a:p>
      </xdr:txBody>
    </xdr:sp>
    <xdr:clientData/>
  </xdr:twoCellAnchor>
  <xdr:twoCellAnchor>
    <xdr:from>
      <xdr:col>104</xdr:col>
      <xdr:colOff>293077</xdr:colOff>
      <xdr:row>242</xdr:row>
      <xdr:rowOff>170962</xdr:rowOff>
    </xdr:from>
    <xdr:to>
      <xdr:col>110</xdr:col>
      <xdr:colOff>545829</xdr:colOff>
      <xdr:row>247</xdr:row>
      <xdr:rowOff>183172</xdr:rowOff>
    </xdr:to>
    <xdr:sp macro="" textlink="$CO$144">
      <xdr:nvSpPr>
        <xdr:cNvPr id="91" name="TextBox 90">
          <a:extLst>
            <a:ext uri="{FF2B5EF4-FFF2-40B4-BE49-F238E27FC236}">
              <a16:creationId xmlns:a16="http://schemas.microsoft.com/office/drawing/2014/main" id="{00000000-0008-0000-0000-00005B000000}"/>
            </a:ext>
          </a:extLst>
        </xdr:cNvPr>
        <xdr:cNvSpPr txBox="1"/>
      </xdr:nvSpPr>
      <xdr:spPr>
        <a:xfrm>
          <a:off x="57870481" y="52472981"/>
          <a:ext cx="3916213" cy="989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3A3A4B8A-A8ED-4DCD-B3AF-0A6F63371B21}" type="TxLink">
            <a:rPr lang="en-US" sz="3600" b="1" i="0" u="none" strike="noStrike">
              <a:solidFill>
                <a:srgbClr val="000000"/>
              </a:solidFill>
              <a:latin typeface="Museo Sans 300" panose="02000000000000000000" pitchFamily="50" charset="0"/>
              <a:cs typeface="Calibri"/>
            </a:rPr>
            <a:pPr algn="l"/>
            <a:t>Higher than 61%</a:t>
          </a:fld>
          <a:endParaRPr lang="en-GB" sz="3600" b="1">
            <a:latin typeface="Museo Sans 300" panose="02000000000000000000" pitchFamily="50" charset="0"/>
          </a:endParaRPr>
        </a:p>
      </xdr:txBody>
    </xdr:sp>
    <xdr:clientData/>
  </xdr:twoCellAnchor>
  <xdr:twoCellAnchor>
    <xdr:from>
      <xdr:col>14</xdr:col>
      <xdr:colOff>155799</xdr:colOff>
      <xdr:row>3</xdr:row>
      <xdr:rowOff>171389</xdr:rowOff>
    </xdr:from>
    <xdr:to>
      <xdr:col>31</xdr:col>
      <xdr:colOff>555625</xdr:colOff>
      <xdr:row>20</xdr:row>
      <xdr:rowOff>238728</xdr:rowOff>
    </xdr:to>
    <xdr:graphicFrame macro="">
      <xdr:nvGraphicFramePr>
        <xdr:cNvPr id="88" name="Chart 87">
          <a:extLst>
            <a:ext uri="{FF2B5EF4-FFF2-40B4-BE49-F238E27FC236}">
              <a16:creationId xmlns:a16="http://schemas.microsoft.com/office/drawing/2014/main" id="{00000000-0008-0000-00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42</xdr:col>
      <xdr:colOff>51076</xdr:colOff>
      <xdr:row>36</xdr:row>
      <xdr:rowOff>158750</xdr:rowOff>
    </xdr:from>
    <xdr:to>
      <xdr:col>46</xdr:col>
      <xdr:colOff>510923</xdr:colOff>
      <xdr:row>40</xdr:row>
      <xdr:rowOff>145583</xdr:rowOff>
    </xdr:to>
    <xdr:pic>
      <xdr:nvPicPr>
        <xdr:cNvPr id="76" name="Pictur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6244826" y="11652250"/>
          <a:ext cx="2761721" cy="764707"/>
        </a:xfrm>
        <a:prstGeom prst="rect">
          <a:avLst/>
        </a:prstGeom>
      </xdr:spPr>
    </xdr:pic>
    <xdr:clientData/>
  </xdr:twoCellAnchor>
  <xdr:twoCellAnchor editAs="oneCell">
    <xdr:from>
      <xdr:col>47</xdr:col>
      <xdr:colOff>100080</xdr:colOff>
      <xdr:row>36</xdr:row>
      <xdr:rowOff>164415</xdr:rowOff>
    </xdr:from>
    <xdr:to>
      <xdr:col>48</xdr:col>
      <xdr:colOff>379753</xdr:colOff>
      <xdr:row>40</xdr:row>
      <xdr:rowOff>129466</xdr:rowOff>
    </xdr:to>
    <xdr:pic>
      <xdr:nvPicPr>
        <xdr:cNvPr id="77" name="Picture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9198955" y="11657915"/>
          <a:ext cx="1025797" cy="742925"/>
        </a:xfrm>
        <a:prstGeom prst="rect">
          <a:avLst/>
        </a:prstGeom>
      </xdr:spPr>
    </xdr:pic>
    <xdr:clientData/>
  </xdr:twoCellAnchor>
  <xdr:twoCellAnchor>
    <xdr:from>
      <xdr:col>25</xdr:col>
      <xdr:colOff>161926</xdr:colOff>
      <xdr:row>24</xdr:row>
      <xdr:rowOff>98270</xdr:rowOff>
    </xdr:from>
    <xdr:to>
      <xdr:col>31</xdr:col>
      <xdr:colOff>571501</xdr:colOff>
      <xdr:row>42</xdr:row>
      <xdr:rowOff>117320</xdr:rowOff>
    </xdr:to>
    <xdr:grpSp>
      <xdr:nvGrpSpPr>
        <xdr:cNvPr id="153" name="Group 152">
          <a:extLst>
            <a:ext uri="{FF2B5EF4-FFF2-40B4-BE49-F238E27FC236}">
              <a16:creationId xmlns:a16="http://schemas.microsoft.com/office/drawing/2014/main" id="{00000000-0008-0000-0000-000099000000}"/>
            </a:ext>
          </a:extLst>
        </xdr:cNvPr>
        <xdr:cNvGrpSpPr/>
      </xdr:nvGrpSpPr>
      <xdr:grpSpPr>
        <a:xfrm>
          <a:off x="16168572" y="9205099"/>
          <a:ext cx="4056953" cy="4363380"/>
          <a:chOff x="17869402" y="4408624"/>
          <a:chExt cx="2023178" cy="2326823"/>
        </a:xfrm>
      </xdr:grpSpPr>
      <mc:AlternateContent xmlns:mc="http://schemas.openxmlformats.org/markup-compatibility/2006" xmlns:a14="http://schemas.microsoft.com/office/drawing/2010/main">
        <mc:Choice Requires="a14">
          <xdr:pic>
            <xdr:nvPicPr>
              <xdr:cNvPr id="154" name="Picture 153">
                <a:extLst>
                  <a:ext uri="{FF2B5EF4-FFF2-40B4-BE49-F238E27FC236}">
                    <a16:creationId xmlns:a16="http://schemas.microsoft.com/office/drawing/2014/main" id="{00000000-0008-0000-0000-00009A000000}"/>
                  </a:ext>
                </a:extLst>
              </xdr:cNvPr>
              <xdr:cNvPicPr>
                <a:picLocks noChangeAspect="1" noChangeArrowheads="1"/>
                <a:extLst>
                  <a:ext uri="{84589F7E-364E-4C9E-8A38-B11213B215E9}">
                    <a14:cameraTool cellRange="$BZ$156:$CI$170" spid="_x0000_s31187"/>
                  </a:ext>
                </a:extLst>
              </xdr:cNvPicPr>
            </xdr:nvPicPr>
            <xdr:blipFill>
              <a:blip xmlns:r="http://schemas.openxmlformats.org/officeDocument/2006/relationships" r:embed="rId30"/>
              <a:srcRect/>
              <a:stretch>
                <a:fillRect/>
              </a:stretch>
            </xdr:blipFill>
            <xdr:spPr bwMode="auto">
              <a:xfrm>
                <a:off x="17869402" y="4408624"/>
                <a:ext cx="2023178" cy="2326823"/>
              </a:xfrm>
              <a:prstGeom prst="rect">
                <a:avLst/>
              </a:prstGeom>
              <a:noFill/>
              <a:extLst>
                <a:ext uri="{909E8E84-426E-40DD-AFC4-6F175D3DCCD1}">
                  <a14:hiddenFill>
                    <a:solidFill>
                      <a:srgbClr val="FFFFFF"/>
                    </a:solidFill>
                  </a14:hiddenFill>
                </a:ext>
              </a:extLst>
            </xdr:spPr>
          </xdr:pic>
        </mc:Choice>
        <mc:Fallback xmlns=""/>
      </mc:AlternateContent>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8550870" y="4492478"/>
            <a:ext cx="841473" cy="274866"/>
          </a:xfrm>
          <a:prstGeom prst="rect">
            <a:avLst/>
          </a:prstGeom>
          <a:solidFill>
            <a:srgbClr val="F89CD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b="1" baseline="0">
                <a:solidFill>
                  <a:schemeClr val="bg1"/>
                </a:solidFill>
              </a:rPr>
              <a:t>Income spent </a:t>
            </a:r>
            <a:endParaRPr lang="en-GB" sz="1800" b="1">
              <a:solidFill>
                <a:schemeClr val="bg1"/>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M890"/>
  <sheetViews>
    <sheetView showGridLines="0" tabSelected="1" zoomScale="41" zoomScaleNormal="41" workbookViewId="0">
      <selection activeCell="L50" sqref="L50"/>
    </sheetView>
  </sheetViews>
  <sheetFormatPr defaultRowHeight="15"/>
  <cols>
    <col min="1" max="1" width="4.42578125" style="53" customWidth="1"/>
    <col min="2" max="2" width="25.85546875" style="53" customWidth="1"/>
    <col min="3" max="3" width="9" style="53" customWidth="1"/>
    <col min="4" max="5" width="9.140625" style="53" customWidth="1"/>
    <col min="6" max="6" width="9.28515625" style="53" customWidth="1"/>
    <col min="7" max="7" width="9" style="53" customWidth="1"/>
    <col min="8" max="8" width="8.140625" style="53" customWidth="1"/>
    <col min="9" max="9" width="11.85546875" style="53" customWidth="1"/>
    <col min="10" max="10" width="12.28515625" style="53" customWidth="1"/>
    <col min="11" max="11" width="9" style="53" customWidth="1"/>
    <col min="12" max="12" width="11.42578125" style="53" customWidth="1"/>
    <col min="13" max="13" width="14" style="53" customWidth="1"/>
    <col min="14" max="14" width="7" style="53" customWidth="1"/>
    <col min="15" max="15" width="3.140625" style="53" customWidth="1"/>
    <col min="16" max="16" width="10.28515625" style="53" customWidth="1"/>
    <col min="17" max="17" width="8.85546875" style="53" customWidth="1"/>
    <col min="18" max="18" width="13" style="53" customWidth="1"/>
    <col min="19" max="20" width="9.28515625" style="53" customWidth="1"/>
    <col min="21" max="21" width="9.140625" style="53" customWidth="1"/>
    <col min="22" max="22" width="6.42578125" style="53" customWidth="1"/>
    <col min="23" max="23" width="7.28515625" style="53" customWidth="1"/>
    <col min="24" max="24" width="7.5703125" style="53" customWidth="1"/>
    <col min="25" max="25" width="6.28515625" style="53" customWidth="1"/>
    <col min="26" max="26" width="8.28515625" style="53" customWidth="1"/>
    <col min="27" max="27" width="5.85546875" style="57" customWidth="1"/>
    <col min="28" max="28" width="13.140625" style="57" customWidth="1"/>
    <col min="29" max="32" width="9.140625" style="53" customWidth="1"/>
    <col min="33" max="33" width="3.7109375" style="53" customWidth="1"/>
    <col min="34" max="34" width="16.42578125" style="53" customWidth="1"/>
    <col min="35" max="36" width="9.140625" style="53" customWidth="1"/>
    <col min="37" max="37" width="12.7109375" style="53" customWidth="1"/>
    <col min="38" max="38" width="9.140625" style="53" customWidth="1"/>
    <col min="39" max="39" width="9.7109375" style="53" customWidth="1"/>
    <col min="40" max="41" width="9.140625" style="53" customWidth="1"/>
    <col min="42" max="42" width="7.85546875" style="53" customWidth="1"/>
    <col min="43" max="43" width="7.28515625" style="53" customWidth="1"/>
    <col min="44" max="47" width="9.140625" style="53" customWidth="1"/>
    <col min="48" max="48" width="11.28515625" style="53" customWidth="1"/>
    <col min="49" max="77" width="9.140625" style="53" customWidth="1"/>
    <col min="78" max="87" width="3.7109375" style="53" customWidth="1"/>
    <col min="88" max="132" width="9.140625" style="53"/>
    <col min="133" max="133" width="34.7109375" style="53" customWidth="1"/>
    <col min="134" max="134" width="45.42578125" style="53" customWidth="1"/>
    <col min="135" max="16384" width="9.140625" style="53"/>
  </cols>
  <sheetData>
    <row r="1" spans="1:143" ht="50.25" customHeight="1" thickBot="1">
      <c r="A1" s="293" t="s">
        <v>159</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M1" s="54">
        <v>0.2</v>
      </c>
    </row>
    <row r="2" spans="1:143" ht="21.75" customHeight="1" thickBot="1">
      <c r="A2" s="166"/>
      <c r="B2" s="167"/>
      <c r="C2" s="168"/>
      <c r="D2" s="168"/>
      <c r="E2" s="168"/>
      <c r="F2" s="168"/>
      <c r="G2" s="168"/>
      <c r="H2" s="168"/>
      <c r="I2" s="168"/>
      <c r="J2" s="168"/>
      <c r="K2" s="168"/>
      <c r="L2" s="168"/>
      <c r="M2" s="168"/>
      <c r="N2" s="167"/>
      <c r="O2" s="167"/>
      <c r="P2" s="169" t="s">
        <v>161</v>
      </c>
      <c r="Q2" s="167"/>
      <c r="R2" s="167"/>
      <c r="S2" s="167"/>
      <c r="T2" s="167"/>
      <c r="U2" s="167"/>
      <c r="V2" s="167"/>
      <c r="W2" s="167"/>
      <c r="X2" s="167"/>
      <c r="Y2" s="167"/>
      <c r="Z2" s="170"/>
      <c r="AA2" s="170"/>
      <c r="AB2" s="170"/>
      <c r="AC2" s="167"/>
      <c r="AD2" s="167"/>
      <c r="AE2" s="167"/>
      <c r="AF2" s="167"/>
      <c r="AG2" s="166"/>
      <c r="AH2" s="169" t="s">
        <v>178</v>
      </c>
      <c r="AI2" s="167"/>
      <c r="AJ2" s="167"/>
      <c r="AK2" s="167"/>
      <c r="AL2" s="167"/>
      <c r="AM2" s="167"/>
      <c r="AN2" s="167"/>
      <c r="AO2" s="167"/>
      <c r="AP2" s="167"/>
      <c r="AQ2" s="167"/>
      <c r="AR2" s="167"/>
      <c r="AS2" s="167"/>
      <c r="AT2" s="167"/>
      <c r="AU2" s="167"/>
      <c r="AV2" s="167"/>
      <c r="AW2" s="171"/>
      <c r="AX2" s="56"/>
      <c r="AY2" s="56"/>
      <c r="AZ2" s="56"/>
      <c r="BA2" s="56"/>
      <c r="BB2" s="56"/>
      <c r="BC2" s="56"/>
      <c r="BD2" s="56"/>
      <c r="BE2" s="56"/>
      <c r="BF2" s="57"/>
      <c r="BG2" s="57"/>
      <c r="BH2" s="57"/>
      <c r="BI2" s="57"/>
      <c r="BJ2" s="57"/>
      <c r="BK2" s="57"/>
      <c r="BL2" s="57"/>
      <c r="BM2" s="57"/>
      <c r="BN2" s="57"/>
      <c r="BO2" s="57"/>
      <c r="BP2" s="57"/>
      <c r="BQ2" s="57"/>
      <c r="BR2" s="57"/>
      <c r="BS2" s="57"/>
      <c r="BT2" s="57"/>
      <c r="BU2" s="57"/>
      <c r="BV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1:143" ht="63.75" customHeight="1" thickBot="1">
      <c r="A3" s="172"/>
      <c r="B3" s="317" t="s">
        <v>189</v>
      </c>
      <c r="C3" s="317"/>
      <c r="D3" s="317"/>
      <c r="E3" s="317"/>
      <c r="F3" s="317"/>
      <c r="G3" s="317"/>
      <c r="H3" s="317"/>
      <c r="I3" s="317"/>
      <c r="J3" s="317"/>
      <c r="K3" s="317"/>
      <c r="L3" s="317"/>
      <c r="M3" s="317"/>
      <c r="N3" s="56"/>
      <c r="O3" s="56"/>
      <c r="P3" s="331" t="str">
        <f>"Since 2008, your income decile's inflation has been higher than the headline rate for "&amp;'Data and Formulas'!AB4*100&amp;"% of the time, and higher than average for "&amp;'Data and Formulas'!Z4*100&amp;"% of the time."</f>
        <v>Since 2008, your income decile's inflation has been higher than the headline rate for 40% of the time, and higher than average for 41% of the time.</v>
      </c>
      <c r="Q3" s="332"/>
      <c r="R3" s="332"/>
      <c r="S3" s="332"/>
      <c r="T3" s="332"/>
      <c r="U3" s="332"/>
      <c r="V3" s="332"/>
      <c r="W3" s="332"/>
      <c r="X3" s="332"/>
      <c r="Y3" s="332"/>
      <c r="Z3" s="332"/>
      <c r="AA3" s="332"/>
      <c r="AB3" s="332"/>
      <c r="AC3" s="332"/>
      <c r="AD3" s="332"/>
      <c r="AE3" s="333"/>
      <c r="AF3" s="74"/>
      <c r="AG3" s="172"/>
      <c r="AH3" s="317" t="s">
        <v>180</v>
      </c>
      <c r="AI3" s="317"/>
      <c r="AJ3" s="317"/>
      <c r="AK3" s="317"/>
      <c r="AL3" s="317"/>
      <c r="AM3" s="56"/>
      <c r="AN3" s="56"/>
      <c r="AO3" s="56"/>
      <c r="AP3" s="56"/>
      <c r="AQ3" s="56"/>
      <c r="AR3" s="56"/>
      <c r="AS3" s="56"/>
      <c r="AT3" s="56"/>
      <c r="AU3" s="56"/>
      <c r="AV3" s="56"/>
      <c r="AW3" s="173"/>
      <c r="AX3" s="56"/>
      <c r="AY3" s="56"/>
      <c r="AZ3" s="56"/>
      <c r="BA3" s="56"/>
      <c r="BB3" s="56"/>
      <c r="BC3" s="56"/>
      <c r="BD3" s="56"/>
      <c r="BE3" s="58"/>
      <c r="BF3" s="57"/>
      <c r="BG3" s="57"/>
      <c r="BH3" s="57"/>
      <c r="BI3" s="57"/>
      <c r="BJ3" s="57"/>
      <c r="BK3" s="57"/>
      <c r="BL3" s="57"/>
      <c r="BM3" s="57"/>
      <c r="BN3" s="57"/>
      <c r="BO3" s="57"/>
      <c r="BP3" s="57"/>
      <c r="BQ3" s="57"/>
      <c r="BR3" s="57"/>
      <c r="BS3" s="57"/>
      <c r="BT3" s="57"/>
      <c r="BU3" s="57"/>
      <c r="BV3" s="57"/>
      <c r="CJ3" s="53">
        <v>2015</v>
      </c>
      <c r="CL3" s="59"/>
      <c r="CM3" s="60"/>
      <c r="CN3" s="60"/>
      <c r="CO3" s="60"/>
      <c r="CP3" s="60"/>
      <c r="CQ3" s="60"/>
      <c r="CR3" s="60"/>
      <c r="CS3" s="60"/>
      <c r="CT3" s="60"/>
      <c r="CU3" s="60"/>
      <c r="CV3" s="60"/>
      <c r="CW3" s="60"/>
      <c r="CX3" s="60"/>
      <c r="CY3" s="60"/>
      <c r="CZ3" s="60"/>
      <c r="DA3" s="60"/>
      <c r="DB3" s="60"/>
      <c r="DC3" s="60"/>
      <c r="DD3" s="60"/>
      <c r="DE3" s="60"/>
      <c r="DF3" s="60"/>
      <c r="DG3" s="60"/>
      <c r="DH3" s="61"/>
      <c r="DI3" s="62"/>
      <c r="DJ3" s="62"/>
      <c r="DK3" s="62"/>
      <c r="DL3" s="62"/>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1:143" ht="54" customHeight="1" thickBot="1">
      <c r="A4" s="172"/>
      <c r="B4" s="317"/>
      <c r="C4" s="317"/>
      <c r="D4" s="317"/>
      <c r="E4" s="317"/>
      <c r="F4" s="317"/>
      <c r="G4" s="317"/>
      <c r="H4" s="317"/>
      <c r="I4" s="317"/>
      <c r="J4" s="317"/>
      <c r="K4" s="317"/>
      <c r="L4" s="317"/>
      <c r="M4" s="317"/>
      <c r="N4" s="56"/>
      <c r="O4" s="56"/>
      <c r="P4" s="63"/>
      <c r="Q4" s="63"/>
      <c r="R4" s="63"/>
      <c r="S4" s="63"/>
      <c r="T4" s="63"/>
      <c r="U4" s="63"/>
      <c r="V4" s="63"/>
      <c r="W4" s="63"/>
      <c r="X4" s="63"/>
      <c r="Y4" s="63"/>
      <c r="Z4" s="63"/>
      <c r="AA4" s="63"/>
      <c r="AB4" s="63"/>
      <c r="AC4" s="56"/>
      <c r="AD4" s="56"/>
      <c r="AE4" s="56"/>
      <c r="AF4" s="56"/>
      <c r="AG4" s="172"/>
      <c r="AH4" s="315" t="s">
        <v>181</v>
      </c>
      <c r="AI4" s="301" t="s">
        <v>171</v>
      </c>
      <c r="AJ4" s="302"/>
      <c r="AK4" s="305" t="s">
        <v>160</v>
      </c>
      <c r="AL4" s="306"/>
      <c r="AM4" s="56"/>
      <c r="AN4" s="56"/>
      <c r="AO4" s="56"/>
      <c r="AP4" s="56"/>
      <c r="AQ4" s="56"/>
      <c r="AR4" s="56"/>
      <c r="AS4" s="56"/>
      <c r="AT4" s="56"/>
      <c r="AU4" s="56"/>
      <c r="AV4" s="56"/>
      <c r="AW4" s="173"/>
      <c r="AX4" s="56"/>
      <c r="AY4" s="56"/>
      <c r="AZ4" s="56"/>
      <c r="BA4" s="56"/>
      <c r="BB4" s="56"/>
      <c r="BC4" s="56"/>
      <c r="BD4" s="56"/>
      <c r="BE4" s="56"/>
      <c r="BF4" s="57"/>
      <c r="BG4" s="57"/>
      <c r="BH4" s="57"/>
      <c r="BI4" s="57"/>
      <c r="BJ4" s="57"/>
      <c r="BK4" s="57"/>
      <c r="BL4" s="57"/>
      <c r="BM4" s="57"/>
      <c r="BN4" s="57"/>
      <c r="BO4" s="57"/>
      <c r="BP4" s="57"/>
      <c r="BQ4" s="57"/>
      <c r="BR4" s="57"/>
      <c r="BS4" s="57"/>
      <c r="BT4" s="57"/>
      <c r="BU4" s="57"/>
      <c r="BV4" s="57"/>
      <c r="CL4" s="59"/>
      <c r="CM4" s="60"/>
      <c r="CN4" s="60"/>
      <c r="CO4" s="60"/>
      <c r="CP4" s="60"/>
      <c r="CQ4" s="60"/>
      <c r="CR4" s="60"/>
      <c r="CS4" s="60"/>
      <c r="CT4" s="60"/>
      <c r="CU4" s="60"/>
      <c r="CV4" s="60"/>
      <c r="CW4" s="60"/>
      <c r="CX4" s="60"/>
      <c r="CY4" s="60"/>
      <c r="CZ4" s="60"/>
      <c r="DA4" s="60"/>
      <c r="DB4" s="60"/>
      <c r="DC4" s="60"/>
      <c r="DD4" s="60"/>
      <c r="DE4" s="60"/>
      <c r="DF4" s="60"/>
      <c r="DG4" s="60"/>
      <c r="DH4" s="61"/>
      <c r="DI4" s="62"/>
      <c r="DJ4" s="62"/>
      <c r="DK4" s="62"/>
      <c r="DL4" s="62"/>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1:143" ht="43.5" customHeight="1" thickBot="1">
      <c r="A5" s="172"/>
      <c r="B5" s="317"/>
      <c r="C5" s="317"/>
      <c r="D5" s="317"/>
      <c r="E5" s="317"/>
      <c r="F5" s="317"/>
      <c r="G5" s="317"/>
      <c r="H5" s="317"/>
      <c r="I5" s="317"/>
      <c r="J5" s="317"/>
      <c r="K5" s="317"/>
      <c r="L5" s="317"/>
      <c r="M5" s="317"/>
      <c r="N5" s="56"/>
      <c r="O5" s="56"/>
      <c r="P5" s="64"/>
      <c r="Q5" s="64"/>
      <c r="R5" s="64"/>
      <c r="S5" s="64"/>
      <c r="T5" s="64"/>
      <c r="U5" s="64"/>
      <c r="V5" s="64"/>
      <c r="W5" s="64"/>
      <c r="X5" s="57"/>
      <c r="Y5" s="57"/>
      <c r="Z5" s="63"/>
      <c r="AA5" s="63"/>
      <c r="AB5" s="63"/>
      <c r="AC5" s="56"/>
      <c r="AD5" s="56"/>
      <c r="AE5" s="56"/>
      <c r="AF5" s="56"/>
      <c r="AG5" s="172"/>
      <c r="AH5" s="346"/>
      <c r="AI5" s="303"/>
      <c r="AJ5" s="304"/>
      <c r="AK5" s="160" t="s">
        <v>12</v>
      </c>
      <c r="AL5" s="160" t="s">
        <v>13</v>
      </c>
      <c r="AM5" s="56"/>
      <c r="AN5" s="56"/>
      <c r="AO5" s="56"/>
      <c r="AP5" s="56"/>
      <c r="AQ5" s="56"/>
      <c r="AR5" s="65"/>
      <c r="AS5" s="65"/>
      <c r="AT5" s="65"/>
      <c r="AU5" s="65"/>
      <c r="AV5" s="65"/>
      <c r="AW5" s="174"/>
      <c r="AX5" s="65"/>
      <c r="AY5" s="65"/>
      <c r="AZ5" s="65"/>
      <c r="BA5" s="65"/>
      <c r="BB5" s="65"/>
      <c r="BC5" s="65"/>
      <c r="BD5" s="65"/>
      <c r="BE5" s="65"/>
      <c r="BF5" s="66"/>
      <c r="BG5" s="66"/>
      <c r="BH5" s="66"/>
      <c r="BI5" s="66"/>
      <c r="BJ5" s="66"/>
      <c r="BK5" s="66"/>
      <c r="BL5" s="66"/>
      <c r="BM5" s="66"/>
      <c r="BN5" s="66"/>
      <c r="BO5" s="66"/>
      <c r="BP5" s="66"/>
      <c r="BQ5" s="66"/>
      <c r="BR5" s="66"/>
      <c r="BS5" s="66"/>
      <c r="BT5" s="66"/>
      <c r="BU5" s="66"/>
      <c r="BV5" s="66"/>
      <c r="CL5" s="67"/>
      <c r="CM5" s="67"/>
      <c r="CN5" s="67"/>
      <c r="CO5" s="67"/>
      <c r="CP5" s="67"/>
      <c r="CQ5" s="67"/>
      <c r="CR5" s="67"/>
      <c r="CS5" s="67"/>
      <c r="CT5" s="67"/>
      <c r="CU5" s="67"/>
      <c r="CV5" s="67"/>
      <c r="CW5" s="67"/>
      <c r="CX5" s="67"/>
      <c r="CY5" s="67"/>
      <c r="CZ5" s="67"/>
      <c r="DA5" s="67"/>
      <c r="DB5" s="67"/>
      <c r="DC5" s="67"/>
      <c r="DD5" s="67"/>
      <c r="DE5" s="67"/>
      <c r="DF5" s="67"/>
      <c r="DG5" s="67"/>
      <c r="DH5" s="60"/>
      <c r="DI5" s="68"/>
      <c r="DJ5" s="68"/>
      <c r="DK5" s="68"/>
      <c r="DL5" s="68"/>
      <c r="DM5" s="69"/>
      <c r="DN5" s="69"/>
      <c r="DO5" s="69"/>
      <c r="DP5" s="69"/>
      <c r="DQ5" s="69"/>
      <c r="DR5" s="69"/>
      <c r="DS5" s="69"/>
      <c r="DT5" s="69"/>
      <c r="DU5" s="69"/>
      <c r="DV5" s="69"/>
      <c r="DW5" s="69"/>
      <c r="DX5" s="69"/>
      <c r="DY5" s="69"/>
      <c r="DZ5" s="69"/>
      <c r="EA5" s="69"/>
      <c r="EB5" s="69"/>
      <c r="EC5" s="69"/>
      <c r="ED5" s="69"/>
      <c r="EE5" s="69"/>
      <c r="EF5" s="69"/>
      <c r="EG5" s="69"/>
      <c r="EH5" s="69"/>
      <c r="EI5" s="69"/>
      <c r="EJ5" s="69"/>
      <c r="EK5" s="57"/>
      <c r="EL5" s="57"/>
      <c r="EM5" s="57"/>
    </row>
    <row r="6" spans="1:143" ht="28.5" customHeight="1" thickBot="1">
      <c r="A6" s="172"/>
      <c r="B6" s="70"/>
      <c r="C6" s="70"/>
      <c r="D6" s="70"/>
      <c r="E6" s="70"/>
      <c r="F6" s="70"/>
      <c r="G6" s="70"/>
      <c r="H6" s="70"/>
      <c r="I6" s="70"/>
      <c r="J6" s="70"/>
      <c r="K6" s="70"/>
      <c r="L6" s="70"/>
      <c r="M6" s="70"/>
      <c r="N6" s="56"/>
      <c r="O6" s="56"/>
      <c r="P6" s="64"/>
      <c r="Q6" s="64"/>
      <c r="R6" s="64"/>
      <c r="S6" s="64"/>
      <c r="T6" s="64"/>
      <c r="U6" s="64"/>
      <c r="V6" s="64"/>
      <c r="W6" s="64"/>
      <c r="X6" s="63"/>
      <c r="Y6" s="63"/>
      <c r="Z6" s="63"/>
      <c r="AA6" s="63"/>
      <c r="AB6" s="63"/>
      <c r="AC6" s="56"/>
      <c r="AD6" s="56"/>
      <c r="AE6" s="56"/>
      <c r="AF6" s="56"/>
      <c r="AG6" s="172"/>
      <c r="AH6" s="316"/>
      <c r="AI6" s="307">
        <v>1</v>
      </c>
      <c r="AJ6" s="308"/>
      <c r="AK6" s="86">
        <v>3</v>
      </c>
      <c r="AL6" s="87">
        <v>0</v>
      </c>
      <c r="AM6" s="56"/>
      <c r="AN6" s="56"/>
      <c r="AO6" s="56"/>
      <c r="AP6" s="56"/>
      <c r="AQ6" s="56"/>
      <c r="AR6" s="65"/>
      <c r="AS6" s="65"/>
      <c r="AT6" s="65"/>
      <c r="AU6" s="65"/>
      <c r="AV6" s="65"/>
      <c r="AW6" s="174"/>
      <c r="AX6" s="65"/>
      <c r="AY6" s="65"/>
      <c r="AZ6" s="65"/>
      <c r="BA6" s="65"/>
      <c r="BB6" s="65"/>
      <c r="BC6" s="65"/>
      <c r="BD6" s="65"/>
      <c r="BE6" s="65"/>
      <c r="BF6" s="66"/>
      <c r="BG6" s="66"/>
      <c r="BH6" s="66"/>
      <c r="BI6" s="66"/>
      <c r="BJ6" s="66"/>
      <c r="BK6" s="66"/>
      <c r="BL6" s="66"/>
      <c r="BM6" s="66"/>
      <c r="BN6" s="66"/>
      <c r="BO6" s="66"/>
      <c r="BP6" s="66"/>
      <c r="BQ6" s="66"/>
      <c r="BR6" s="66"/>
      <c r="BS6" s="66"/>
      <c r="BT6" s="66"/>
      <c r="BU6" s="66"/>
      <c r="BV6" s="66"/>
      <c r="CL6" s="67"/>
      <c r="CM6" s="67"/>
      <c r="CN6" s="67"/>
      <c r="CO6" s="67"/>
      <c r="CP6" s="67"/>
      <c r="CQ6" s="67"/>
      <c r="CR6" s="67"/>
      <c r="CS6" s="67"/>
      <c r="CT6" s="67"/>
      <c r="CU6" s="67"/>
      <c r="CV6" s="67"/>
      <c r="CW6" s="67"/>
      <c r="CX6" s="67"/>
      <c r="CY6" s="67"/>
      <c r="CZ6" s="67"/>
      <c r="DA6" s="67"/>
      <c r="DB6" s="67"/>
      <c r="DC6" s="67"/>
      <c r="DD6" s="67"/>
      <c r="DE6" s="67"/>
      <c r="DF6" s="67"/>
      <c r="DG6" s="67"/>
      <c r="DH6" s="60"/>
      <c r="DI6" s="68"/>
      <c r="DJ6" s="68"/>
      <c r="DK6" s="68"/>
      <c r="DL6" s="68"/>
      <c r="DM6" s="69"/>
      <c r="DN6" s="69"/>
      <c r="DO6" s="69"/>
      <c r="DP6" s="69"/>
      <c r="DQ6" s="69"/>
      <c r="DR6" s="69"/>
      <c r="DS6" s="69"/>
      <c r="DT6" s="69"/>
      <c r="DU6" s="69"/>
      <c r="DV6" s="69"/>
      <c r="DW6" s="69"/>
      <c r="DX6" s="69"/>
      <c r="DY6" s="69"/>
      <c r="DZ6" s="69"/>
      <c r="EA6" s="69"/>
      <c r="EB6" s="69"/>
      <c r="EC6" s="69"/>
      <c r="ED6" s="69"/>
      <c r="EE6" s="69"/>
      <c r="EF6" s="69"/>
      <c r="EG6" s="69"/>
      <c r="EH6" s="69"/>
      <c r="EI6" s="69"/>
      <c r="EJ6" s="69"/>
      <c r="EK6" s="57"/>
      <c r="EL6" s="57"/>
      <c r="EM6" s="57"/>
    </row>
    <row r="7" spans="1:143" ht="22.5" customHeight="1" thickBot="1">
      <c r="A7" s="172"/>
      <c r="B7" s="285" t="s">
        <v>8</v>
      </c>
      <c r="C7" s="286"/>
      <c r="D7" s="301" t="s">
        <v>171</v>
      </c>
      <c r="E7" s="302"/>
      <c r="F7" s="305" t="s">
        <v>153</v>
      </c>
      <c r="G7" s="306"/>
      <c r="H7" s="71"/>
      <c r="I7" s="318" t="s">
        <v>170</v>
      </c>
      <c r="J7" s="318"/>
      <c r="K7" s="318"/>
      <c r="L7" s="318"/>
      <c r="M7" s="318"/>
      <c r="N7" s="56"/>
      <c r="O7" s="56"/>
      <c r="P7" s="56"/>
      <c r="Q7" s="56"/>
      <c r="R7" s="56"/>
      <c r="S7" s="56"/>
      <c r="T7" s="56"/>
      <c r="U7" s="56"/>
      <c r="V7" s="56"/>
      <c r="W7" s="56"/>
      <c r="X7" s="56"/>
      <c r="Y7" s="56"/>
      <c r="Z7" s="63"/>
      <c r="AA7" s="63"/>
      <c r="AB7" s="63"/>
      <c r="AC7" s="56"/>
      <c r="AD7" s="56"/>
      <c r="AE7" s="56"/>
      <c r="AF7" s="56"/>
      <c r="AG7" s="172"/>
      <c r="AH7" s="315" t="s">
        <v>155</v>
      </c>
      <c r="AI7" s="309">
        <v>45000</v>
      </c>
      <c r="AJ7" s="310"/>
      <c r="AK7" s="310"/>
      <c r="AL7" s="311"/>
      <c r="AM7" s="56"/>
      <c r="AN7" s="56"/>
      <c r="AO7" s="57"/>
      <c r="AP7" s="56"/>
      <c r="AQ7" s="56"/>
      <c r="AR7" s="56"/>
      <c r="AS7" s="56"/>
      <c r="AT7" s="65"/>
      <c r="AU7" s="65"/>
      <c r="AV7" s="65"/>
      <c r="AW7" s="174"/>
      <c r="AX7" s="65"/>
      <c r="AY7" s="65"/>
      <c r="AZ7" s="65"/>
      <c r="BA7" s="65"/>
      <c r="BB7" s="65"/>
      <c r="BC7" s="65"/>
      <c r="BD7" s="65"/>
      <c r="BE7" s="65"/>
      <c r="BF7" s="66"/>
      <c r="BG7" s="66"/>
      <c r="BH7" s="66"/>
      <c r="BI7" s="66"/>
      <c r="BJ7" s="66"/>
      <c r="BK7" s="66"/>
      <c r="BL7" s="66"/>
      <c r="BM7" s="66"/>
      <c r="BN7" s="66"/>
      <c r="BO7" s="66"/>
      <c r="BP7" s="66"/>
      <c r="BQ7" s="66"/>
      <c r="BR7" s="66"/>
      <c r="BS7" s="66"/>
      <c r="BT7" s="66"/>
      <c r="BU7" s="66"/>
      <c r="BV7" s="66"/>
      <c r="CJ7" s="72">
        <f>IF($Z$43=2015, 'Data and Formulas'!$G40, IF($Z$43=2016, 'Data and Formulas'!$F40, IF($Z$43=2017, 'Data and Formulas'!$E40)))</f>
        <v>0.2672477776818849</v>
      </c>
      <c r="CL7" s="67"/>
      <c r="CM7" s="67"/>
      <c r="CN7" s="67"/>
      <c r="CO7" s="67"/>
      <c r="CP7" s="67"/>
      <c r="CQ7" s="67"/>
      <c r="CR7" s="67"/>
      <c r="CS7" s="67"/>
      <c r="CT7" s="67"/>
      <c r="CU7" s="67"/>
      <c r="CV7" s="67"/>
      <c r="CW7" s="67"/>
      <c r="CX7" s="67"/>
      <c r="CY7" s="67"/>
      <c r="CZ7" s="67"/>
      <c r="DA7" s="67"/>
      <c r="DB7" s="67"/>
      <c r="DC7" s="67"/>
      <c r="DD7" s="67"/>
      <c r="DE7" s="67"/>
      <c r="DF7" s="67"/>
      <c r="DG7" s="67"/>
      <c r="DH7" s="61"/>
      <c r="DI7" s="73"/>
      <c r="DJ7" s="73"/>
      <c r="DK7" s="73"/>
      <c r="DL7" s="73"/>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row>
    <row r="8" spans="1:143" ht="27.75" customHeight="1" thickBot="1">
      <c r="A8" s="172"/>
      <c r="B8" s="287"/>
      <c r="C8" s="288"/>
      <c r="D8" s="303"/>
      <c r="E8" s="304"/>
      <c r="F8" s="184" t="s">
        <v>12</v>
      </c>
      <c r="G8" s="185" t="s">
        <v>13</v>
      </c>
      <c r="H8" s="56"/>
      <c r="I8" s="318"/>
      <c r="J8" s="318"/>
      <c r="K8" s="318"/>
      <c r="L8" s="318"/>
      <c r="M8" s="318"/>
      <c r="N8" s="56"/>
      <c r="O8" s="56"/>
      <c r="P8" s="56"/>
      <c r="Q8" s="56"/>
      <c r="R8" s="56"/>
      <c r="S8" s="56"/>
      <c r="T8" s="56"/>
      <c r="U8" s="56"/>
      <c r="V8" s="56"/>
      <c r="W8" s="56"/>
      <c r="X8" s="56"/>
      <c r="Y8" s="56"/>
      <c r="Z8" s="63"/>
      <c r="AA8" s="63"/>
      <c r="AB8" s="63"/>
      <c r="AC8" s="74"/>
      <c r="AD8" s="74"/>
      <c r="AE8" s="74"/>
      <c r="AF8" s="74"/>
      <c r="AG8" s="172"/>
      <c r="AH8" s="316"/>
      <c r="AI8" s="312"/>
      <c r="AJ8" s="313"/>
      <c r="AK8" s="313"/>
      <c r="AL8" s="314"/>
      <c r="AM8" s="56"/>
      <c r="AN8" s="56"/>
      <c r="AO8" s="56"/>
      <c r="AP8" s="56"/>
      <c r="AQ8" s="56"/>
      <c r="AR8" s="65"/>
      <c r="AS8" s="65"/>
      <c r="AT8" s="65"/>
      <c r="AU8" s="65"/>
      <c r="AV8" s="65"/>
      <c r="AW8" s="174"/>
      <c r="AX8" s="65"/>
      <c r="AY8" s="65"/>
      <c r="AZ8" s="65"/>
      <c r="BA8" s="65"/>
      <c r="BB8" s="65"/>
      <c r="BC8" s="65"/>
      <c r="BD8" s="65"/>
      <c r="BE8" s="65"/>
      <c r="BF8" s="66"/>
      <c r="BG8" s="66"/>
      <c r="BH8" s="66"/>
      <c r="BI8" s="66"/>
      <c r="BJ8" s="66"/>
      <c r="BK8" s="66"/>
      <c r="BL8" s="66"/>
      <c r="BM8" s="66"/>
      <c r="BN8" s="66"/>
      <c r="BO8" s="66"/>
      <c r="BP8" s="66"/>
      <c r="BQ8" s="66"/>
      <c r="BR8" s="66"/>
      <c r="BS8" s="66"/>
      <c r="BT8" s="66"/>
      <c r="BU8" s="66"/>
      <c r="BV8" s="66"/>
      <c r="CJ8" s="72">
        <f>IF($Z$43=2015, 'Data and Formulas'!$G42, IF($Z$43=2016, 'Data and Formulas'!$F42, IF($Z$43=2017, 'Data and Formulas'!$E42)))</f>
        <v>0.12700440148442221</v>
      </c>
      <c r="CL8" s="67"/>
      <c r="CM8" s="67"/>
      <c r="CN8" s="67"/>
      <c r="CO8" s="67"/>
      <c r="CP8" s="67"/>
      <c r="CQ8" s="67"/>
      <c r="CR8" s="67"/>
      <c r="CS8" s="67"/>
      <c r="CT8" s="67"/>
      <c r="CU8" s="67"/>
      <c r="CV8" s="67"/>
      <c r="CW8" s="67"/>
      <c r="CX8" s="67"/>
      <c r="CY8" s="67"/>
      <c r="CZ8" s="67"/>
      <c r="DA8" s="67"/>
      <c r="DB8" s="67"/>
      <c r="DC8" s="67"/>
      <c r="DD8" s="67"/>
      <c r="DE8" s="67"/>
      <c r="DF8" s="67"/>
      <c r="DG8" s="67"/>
      <c r="DH8" s="60"/>
      <c r="DI8" s="75"/>
      <c r="DJ8" s="75"/>
      <c r="DK8" s="75"/>
      <c r="DL8" s="75"/>
      <c r="DM8" s="68"/>
      <c r="DN8" s="68"/>
      <c r="DO8" s="68"/>
      <c r="DP8" s="68"/>
      <c r="DQ8" s="68"/>
      <c r="DR8" s="68"/>
      <c r="DS8" s="68"/>
      <c r="DT8" s="68"/>
      <c r="DU8" s="68"/>
      <c r="DV8" s="68"/>
      <c r="DW8" s="68"/>
      <c r="DX8" s="68"/>
      <c r="DY8" s="68"/>
      <c r="DZ8" s="68"/>
      <c r="EA8" s="68"/>
      <c r="EB8" s="68"/>
      <c r="EC8" s="68"/>
      <c r="ED8" s="68"/>
      <c r="EE8" s="68"/>
      <c r="EF8" s="68"/>
      <c r="EG8" s="68"/>
      <c r="EH8" s="68"/>
      <c r="EI8" s="68"/>
      <c r="EJ8" s="68"/>
      <c r="EK8" s="57"/>
      <c r="EL8" s="57"/>
      <c r="EM8" s="57"/>
    </row>
    <row r="9" spans="1:143" ht="26.25" customHeight="1" thickBot="1">
      <c r="A9" s="172"/>
      <c r="B9" s="289"/>
      <c r="C9" s="290"/>
      <c r="D9" s="291">
        <v>1</v>
      </c>
      <c r="E9" s="292"/>
      <c r="F9" s="182">
        <v>2</v>
      </c>
      <c r="G9" s="183">
        <v>0</v>
      </c>
      <c r="H9" s="56"/>
      <c r="I9" s="318"/>
      <c r="J9" s="318"/>
      <c r="K9" s="318"/>
      <c r="L9" s="318"/>
      <c r="M9" s="318"/>
      <c r="N9" s="56"/>
      <c r="O9" s="56"/>
      <c r="P9" s="56"/>
      <c r="Q9" s="56"/>
      <c r="R9" s="56"/>
      <c r="S9" s="56"/>
      <c r="T9" s="56"/>
      <c r="U9" s="56"/>
      <c r="V9" s="56"/>
      <c r="W9" s="56"/>
      <c r="X9" s="56"/>
      <c r="Y9" s="56"/>
      <c r="Z9" s="56"/>
      <c r="AA9" s="56"/>
      <c r="AB9" s="56"/>
      <c r="AC9" s="76"/>
      <c r="AD9" s="76"/>
      <c r="AE9" s="76"/>
      <c r="AF9" s="76"/>
      <c r="AG9" s="172"/>
      <c r="AH9" s="160" t="s">
        <v>76</v>
      </c>
      <c r="AI9" s="328">
        <v>34</v>
      </c>
      <c r="AJ9" s="329"/>
      <c r="AK9" s="329"/>
      <c r="AL9" s="330"/>
      <c r="AM9" s="56"/>
      <c r="AN9" s="56"/>
      <c r="AO9" s="56"/>
      <c r="AP9" s="56"/>
      <c r="AQ9" s="56"/>
      <c r="AR9" s="65"/>
      <c r="AS9" s="65"/>
      <c r="AT9" s="65"/>
      <c r="AU9" s="65"/>
      <c r="AV9" s="65"/>
      <c r="AW9" s="174"/>
      <c r="AX9" s="65"/>
      <c r="AY9" s="65"/>
      <c r="AZ9" s="65"/>
      <c r="BA9" s="65"/>
      <c r="BB9" s="65"/>
      <c r="BC9" s="65"/>
      <c r="BD9" s="65"/>
      <c r="BE9" s="65"/>
      <c r="BF9" s="66"/>
      <c r="BG9" s="66"/>
      <c r="BH9" s="66"/>
      <c r="BI9" s="66"/>
      <c r="BJ9" s="66"/>
      <c r="BK9" s="66"/>
      <c r="BL9" s="66"/>
      <c r="BM9" s="66"/>
      <c r="BN9" s="66"/>
      <c r="BO9" s="66"/>
      <c r="BP9" s="66"/>
      <c r="BQ9" s="66"/>
      <c r="BR9" s="66"/>
      <c r="BS9" s="66"/>
      <c r="BT9" s="66"/>
      <c r="BU9" s="66"/>
      <c r="BV9" s="66"/>
      <c r="CJ9" s="72">
        <f>IF($Z$43=2015, 'Data and Formulas'!$G43, IF($Z$43=2016, 'Data and Formulas'!$F43, IF($Z$43=2017, 'Data and Formulas'!$E43)))</f>
        <v>2.288771899542591E-2</v>
      </c>
      <c r="CL9" s="67"/>
      <c r="CM9" s="67"/>
      <c r="CN9" s="67"/>
      <c r="CO9" s="67"/>
      <c r="CP9" s="67"/>
      <c r="CQ9" s="67"/>
      <c r="CR9" s="67"/>
      <c r="CS9" s="67"/>
      <c r="CT9" s="67"/>
      <c r="CU9" s="67"/>
      <c r="CV9" s="67"/>
      <c r="CW9" s="67"/>
      <c r="CX9" s="67"/>
      <c r="CY9" s="67"/>
      <c r="CZ9" s="67"/>
      <c r="DA9" s="67"/>
      <c r="DB9" s="67"/>
      <c r="DC9" s="67"/>
      <c r="DD9" s="67"/>
      <c r="DE9" s="67"/>
      <c r="DF9" s="67"/>
      <c r="DG9" s="67"/>
      <c r="DH9" s="61"/>
      <c r="DI9" s="73"/>
      <c r="DJ9" s="73"/>
      <c r="DK9" s="73"/>
      <c r="DL9" s="73"/>
      <c r="DM9" s="77"/>
      <c r="DN9" s="77"/>
      <c r="DO9" s="77"/>
      <c r="DP9" s="77"/>
      <c r="DQ9" s="77"/>
      <c r="DR9" s="77"/>
      <c r="DS9" s="77"/>
      <c r="DT9" s="77"/>
      <c r="DU9" s="77"/>
      <c r="DV9" s="77"/>
      <c r="DW9" s="77"/>
      <c r="DX9" s="77"/>
      <c r="DY9" s="77"/>
      <c r="DZ9" s="77"/>
      <c r="EA9" s="77"/>
      <c r="EB9" s="77"/>
      <c r="EC9" s="77"/>
      <c r="ED9" s="77"/>
      <c r="EE9" s="77"/>
      <c r="EF9" s="77"/>
      <c r="EG9" s="77"/>
      <c r="EH9" s="77"/>
      <c r="EI9" s="77"/>
      <c r="EJ9" s="77"/>
      <c r="EK9" s="57"/>
      <c r="EL9" s="57"/>
      <c r="EM9" s="57"/>
    </row>
    <row r="10" spans="1:143" ht="27.75" customHeight="1" thickBot="1">
      <c r="A10" s="172"/>
      <c r="B10" s="294" t="s">
        <v>9</v>
      </c>
      <c r="C10" s="295"/>
      <c r="D10" s="319">
        <v>32000</v>
      </c>
      <c r="E10" s="320"/>
      <c r="F10" s="320"/>
      <c r="G10" s="321"/>
      <c r="H10" s="78"/>
      <c r="I10" s="318"/>
      <c r="J10" s="318"/>
      <c r="K10" s="318"/>
      <c r="L10" s="318"/>
      <c r="M10" s="318"/>
      <c r="N10" s="56"/>
      <c r="O10" s="56"/>
      <c r="P10" s="56"/>
      <c r="Q10" s="56"/>
      <c r="R10" s="56"/>
      <c r="S10" s="56"/>
      <c r="T10" s="56"/>
      <c r="U10" s="56"/>
      <c r="V10" s="56"/>
      <c r="W10" s="56"/>
      <c r="X10" s="56"/>
      <c r="Y10" s="56"/>
      <c r="Z10" s="56"/>
      <c r="AA10" s="56"/>
      <c r="AB10" s="76"/>
      <c r="AC10" s="76"/>
      <c r="AD10" s="76"/>
      <c r="AE10" s="76"/>
      <c r="AF10" s="76"/>
      <c r="AG10" s="172"/>
      <c r="AH10" s="161" t="s">
        <v>79</v>
      </c>
      <c r="AI10" s="291" t="s">
        <v>68</v>
      </c>
      <c r="AJ10" s="300"/>
      <c r="AK10" s="300"/>
      <c r="AL10" s="292"/>
      <c r="AM10" s="56"/>
      <c r="AN10" s="56"/>
      <c r="AO10" s="56"/>
      <c r="AP10" s="56"/>
      <c r="AQ10" s="56"/>
      <c r="AR10" s="65"/>
      <c r="AS10" s="65"/>
      <c r="AT10" s="65"/>
      <c r="AU10" s="65"/>
      <c r="AV10" s="65"/>
      <c r="AW10" s="174"/>
      <c r="AX10" s="65"/>
      <c r="AY10" s="65"/>
      <c r="AZ10" s="65"/>
      <c r="BA10" s="65"/>
      <c r="BB10" s="65"/>
      <c r="BC10" s="65"/>
      <c r="BD10" s="65"/>
      <c r="BE10" s="65"/>
      <c r="BF10" s="66"/>
      <c r="BG10" s="66"/>
      <c r="BH10" s="66"/>
      <c r="BI10" s="66"/>
      <c r="BJ10" s="66"/>
      <c r="BK10" s="66"/>
      <c r="BL10" s="66"/>
      <c r="BM10" s="66"/>
      <c r="BN10" s="66"/>
      <c r="BO10" s="66"/>
      <c r="BP10" s="66"/>
      <c r="BQ10" s="66"/>
      <c r="BR10" s="66"/>
      <c r="BS10" s="66"/>
      <c r="BT10" s="66"/>
      <c r="BU10" s="66"/>
      <c r="BV10" s="66"/>
      <c r="CJ10" s="72">
        <f>IF($Z$43=2015, 'Data and Formulas'!$G44, IF($Z$43=2016, 'Data and Formulas'!$F44, IF($Z$43=2017, 'Data and Formulas'!$E44)))</f>
        <v>2.221455078967809E-2</v>
      </c>
      <c r="CL10" s="67"/>
      <c r="CM10" s="67"/>
      <c r="CN10" s="67"/>
      <c r="CO10" s="67"/>
      <c r="CP10" s="67"/>
      <c r="CQ10" s="67"/>
      <c r="CR10" s="67"/>
      <c r="CS10" s="67"/>
      <c r="CT10" s="67"/>
      <c r="CU10" s="67"/>
      <c r="CV10" s="67"/>
      <c r="CW10" s="67"/>
      <c r="CX10" s="67"/>
      <c r="CY10" s="67"/>
      <c r="CZ10" s="67"/>
      <c r="DA10" s="67"/>
      <c r="DB10" s="67"/>
      <c r="DC10" s="67"/>
      <c r="DD10" s="67"/>
      <c r="DE10" s="67"/>
      <c r="DF10" s="67"/>
      <c r="DG10" s="67"/>
      <c r="DH10" s="60"/>
      <c r="DI10" s="75"/>
      <c r="DJ10" s="75"/>
      <c r="DK10" s="75"/>
      <c r="DL10" s="75"/>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57"/>
      <c r="EL10" s="57"/>
      <c r="EM10" s="57"/>
    </row>
    <row r="11" spans="1:143" ht="23.25" customHeight="1" thickBot="1">
      <c r="A11" s="172"/>
      <c r="B11" s="296"/>
      <c r="C11" s="297"/>
      <c r="D11" s="322"/>
      <c r="E11" s="323"/>
      <c r="F11" s="323"/>
      <c r="G11" s="324"/>
      <c r="H11" s="79"/>
      <c r="I11" s="318"/>
      <c r="J11" s="318"/>
      <c r="K11" s="318"/>
      <c r="L11" s="318"/>
      <c r="M11" s="318"/>
      <c r="N11" s="56"/>
      <c r="O11" s="56"/>
      <c r="P11" s="56"/>
      <c r="Q11" s="56"/>
      <c r="R11" s="56"/>
      <c r="S11" s="56"/>
      <c r="T11" s="56"/>
      <c r="U11" s="56"/>
      <c r="V11" s="56"/>
      <c r="W11" s="56"/>
      <c r="X11" s="56"/>
      <c r="Y11" s="56"/>
      <c r="Z11" s="56"/>
      <c r="AA11" s="56"/>
      <c r="AB11" s="56"/>
      <c r="AC11" s="56"/>
      <c r="AD11" s="56"/>
      <c r="AE11" s="56"/>
      <c r="AF11" s="56"/>
      <c r="AG11" s="172"/>
      <c r="AH11" s="56"/>
      <c r="AI11" s="56"/>
      <c r="AJ11" s="56"/>
      <c r="AK11" s="56"/>
      <c r="AL11" s="56"/>
      <c r="AM11" s="56"/>
      <c r="AN11" s="56"/>
      <c r="AO11" s="56"/>
      <c r="AP11" s="56"/>
      <c r="AQ11" s="56"/>
      <c r="AR11" s="56"/>
      <c r="AS11" s="56"/>
      <c r="AT11" s="56"/>
      <c r="AU11" s="56"/>
      <c r="AV11" s="56"/>
      <c r="AW11" s="173"/>
      <c r="AX11" s="56"/>
      <c r="AY11" s="56"/>
      <c r="AZ11" s="56"/>
      <c r="BA11" s="56"/>
      <c r="BB11" s="56"/>
      <c r="BC11" s="56"/>
      <c r="BD11" s="56"/>
      <c r="BE11" s="56"/>
      <c r="BF11" s="57"/>
      <c r="BG11" s="57"/>
      <c r="BH11" s="57"/>
      <c r="BI11" s="57"/>
      <c r="BJ11" s="57"/>
      <c r="BK11" s="57"/>
      <c r="BL11" s="57"/>
      <c r="BM11" s="57"/>
      <c r="BN11" s="57"/>
      <c r="BO11" s="57"/>
      <c r="BP11" s="57"/>
      <c r="BQ11" s="57"/>
      <c r="BR11" s="57"/>
      <c r="BS11" s="57"/>
      <c r="BT11" s="57"/>
      <c r="BU11" s="57"/>
      <c r="BV11" s="57"/>
      <c r="CJ11" s="72">
        <f>IF($Z$43=2015, 'Data and Formulas'!$G45, IF($Z$43=2016, 'Data and Formulas'!$F45, IF($Z$43=2017, 'Data and Formulas'!$E45)))</f>
        <v>4.3082765167860533E-2</v>
      </c>
      <c r="CL11" s="67"/>
      <c r="CM11" s="67"/>
      <c r="CN11" s="67"/>
      <c r="CO11" s="67"/>
      <c r="CP11" s="67"/>
      <c r="CQ11" s="67"/>
      <c r="CR11" s="67"/>
      <c r="CS11" s="67"/>
      <c r="CT11" s="67"/>
      <c r="CU11" s="67"/>
      <c r="CV11" s="67"/>
      <c r="CW11" s="67"/>
      <c r="CX11" s="67"/>
      <c r="CY11" s="67"/>
      <c r="CZ11" s="67"/>
      <c r="DA11" s="67"/>
      <c r="DB11" s="67"/>
      <c r="DC11" s="67"/>
      <c r="DD11" s="67"/>
      <c r="DE11" s="67"/>
      <c r="DF11" s="67"/>
      <c r="DG11" s="67"/>
      <c r="DH11" s="60"/>
      <c r="DI11" s="75"/>
      <c r="DJ11" s="75"/>
      <c r="DK11" s="75"/>
      <c r="DL11" s="75"/>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57"/>
      <c r="EL11" s="57"/>
      <c r="EM11" s="57"/>
    </row>
    <row r="12" spans="1:143" ht="15" customHeight="1" thickBot="1">
      <c r="A12" s="172"/>
      <c r="B12" s="298"/>
      <c r="C12" s="299"/>
      <c r="D12" s="325"/>
      <c r="E12" s="326"/>
      <c r="F12" s="326"/>
      <c r="G12" s="327"/>
      <c r="H12" s="79"/>
      <c r="I12" s="318"/>
      <c r="J12" s="318"/>
      <c r="K12" s="318"/>
      <c r="L12" s="318"/>
      <c r="M12" s="318"/>
      <c r="N12" s="56"/>
      <c r="O12" s="56"/>
      <c r="P12" s="56"/>
      <c r="Q12" s="56"/>
      <c r="R12" s="56"/>
      <c r="S12" s="56"/>
      <c r="T12" s="56"/>
      <c r="U12" s="56"/>
      <c r="V12" s="56"/>
      <c r="W12" s="56"/>
      <c r="X12" s="56"/>
      <c r="Y12" s="56"/>
      <c r="Z12" s="56"/>
      <c r="AA12" s="56"/>
      <c r="AB12" s="56"/>
      <c r="AC12" s="56"/>
      <c r="AD12" s="56"/>
      <c r="AE12" s="56"/>
      <c r="AF12" s="56"/>
      <c r="AG12" s="172"/>
      <c r="AH12" s="334" t="str">
        <f>IF(($AI$7/('Data and Formulas'!$K$41+(($AI$6*'Data and Formulas'!$K$42)+($AK$6*'Data and Formulas'!$K$45)+($AL$6*'Data and Formulas'!$K$46))))&lt;'Data and Formulas'!$G$54, "in the bottom 10%", IF(AND(($AI$7/('Data and Formulas'!$K$41+(($AI$6*'Data and Formulas'!$K$42)+($AK$6*'Data and Formulas'!$K$45)+($AL$6*'Data and Formulas'!$K$46))))&lt;'Data and Formulas'!$H$54, ($AI$7/('Data and Formulas'!$K$41+(($AI$6*'Data and Formulas'!$K$42)+($AK$6*'Data and Formulas'!$K$45)+($AL$6*'Data and Formulas'!$K$46)))) &gt;='Data and Formulas'!$G$54), "in the bottom 20%", IF(AND(($AI$7/('Data and Formulas'!$K$41+(($AI$6*'Data and Formulas'!$K$42)+($AK$6*'Data and Formulas'!$K$45)+($AL$6*'Data and Formulas'!$K$46))))&lt;'Data and Formulas'!$I$54, ($AI$7/('Data and Formulas'!$K$41+(($AI$6*'Data and Formulas'!$K$42)+($AK$6*'Data and Formulas'!$K$45)+($AL$6*'Data and Formulas'!$K$46)))) &gt;='Data and Formulas'!$H$54), "in the bottom 30%", IF(AND(($AI$7/('Data and Formulas'!$K$41+(($AI$6*'Data and Formulas'!$K$42)+($AK$6*'Data and Formulas'!$K$45)+($AL$6*'Data and Formulas'!$K$46))))&lt;'Data and Formulas'!$J$54, ($AI$7/('Data and Formulas'!$K$41+(($AI$6*'Data and Formulas'!$K$42)+($AK$6*'Data and Formulas'!$K$45)+($AL$6*'Data and Formulas'!$K$46)))) &gt;='Data and Formulas'!$I$54), "between 30% and 40%", IF(AND(($AI$7/('Data and Formulas'!$K$41+(($AI$6*'Data and Formulas'!$K$42)+($AK$6*'Data and Formulas'!$K$45)+($AL$6*'Data and Formulas'!$K$46))))&lt;'Data and Formulas'!$K$54, ($AI$7/('Data and Formulas'!$K$41+(($AI$6*'Data and Formulas'!$K$42)+($AK$6*'Data and Formulas'!$K$45)+($AL$6*'Data and Formulas'!$K$46)))) &gt;='Data and Formulas'!$J$54), "between 40% and 50%", IF(AND(($AI$7/('Data and Formulas'!$K$41+(($AI$6*'Data and Formulas'!$K$42)+($AK$6*'Data and Formulas'!$K$45)+($AL$6*'Data and Formulas'!$K$46))))&lt;'Data and Formulas'!$L$54, ($AI$7/('Data and Formulas'!$K$41+(($AI$6*'Data and Formulas'!$K$42)+($AK$6*'Data and Formulas'!$K$45)+($AL$6*'Data and Formulas'!$K$46)))) &gt;='Data and Formulas'!$K$54), "between 50% and 60%", IF(AND(($AI$7/('Data and Formulas'!$K$41+(($AI$6*'Data and Formulas'!$K$42)+($AK$6*'Data and Formulas'!$K$45)+($AL$6*'Data and Formulas'!$K$46))))&lt;'Data and Formulas'!$M$54, ($AI$7/('Data and Formulas'!$K$41+(($AI$6*'Data and Formulas'!$K$42)+($AK$6*'Data and Formulas'!$K$45)+($AL$6*'Data and Formulas'!$K$46)))) &gt;='Data and Formulas'!$L$54), "between 60% and 70%", IF(AND(($AI$7/('Data and Formulas'!$K$41+(($AI$6*'Data and Formulas'!$K$42)+($AK$6*'Data and Formulas'!$K$45)+($AL$6*'Data and Formulas'!$K$46))))&lt;'Data and Formulas'!$N$54, ($AI$7/('Data and Formulas'!$K$41+(($AI$6*'Data and Formulas'!$K$42)+($AK$6*'Data and Formulas'!$K$45)+($AL$6*'Data and Formulas'!$K$46)))) &gt;='Data and Formulas'!$M$54), "in the top 30%", IF(AND(($AI$7/('Data and Formulas'!$K$41+(($AI$6*'Data and Formulas'!$K$42)+($AK$6*'Data and Formulas'!$K$45)+($AL$6*'Data and Formulas'!$K$46))))&lt;'Data and Formulas'!$O$54, ($AI$7/('Data and Formulas'!$K$41+(($AI$6*'Data and Formulas'!$K$42)+($AK$6*'Data and Formulas'!$K$45)+($AL$6*'Data and Formulas'!$K$46)))) &gt;='Data and Formulas'!$N$54), "in the top 20%", IF(($AI$7/('Data and Formulas'!$K$41+(($AI$6*'Data and Formulas'!$K$42)+($AK$6*'Data and Formulas'!$K$45)+($AL$6*'Data and Formulas'!$K$46))))&gt;='Data and Formulas'!$O$54, "in the top 10%"))))))))))</f>
        <v>between 50% and 60%</v>
      </c>
      <c r="AI12" s="337" t="s">
        <v>182</v>
      </c>
      <c r="AJ12" s="338"/>
      <c r="AK12" s="338"/>
      <c r="AL12" s="339"/>
      <c r="AM12" s="56"/>
      <c r="AN12" s="56"/>
      <c r="AO12" s="56"/>
      <c r="AP12" s="56"/>
      <c r="AQ12" s="56"/>
      <c r="AR12" s="56"/>
      <c r="AS12" s="56"/>
      <c r="AT12" s="56"/>
      <c r="AU12" s="56"/>
      <c r="AV12" s="56"/>
      <c r="AW12" s="173"/>
      <c r="AX12" s="56"/>
      <c r="AY12" s="56"/>
      <c r="AZ12" s="56"/>
      <c r="BA12" s="56"/>
      <c r="BB12" s="56"/>
      <c r="BC12" s="56"/>
      <c r="BD12" s="56"/>
      <c r="BE12" s="56"/>
      <c r="BF12" s="57"/>
      <c r="BG12" s="57"/>
      <c r="BH12" s="57"/>
      <c r="BI12" s="57"/>
      <c r="BJ12" s="57"/>
      <c r="BK12" s="57"/>
      <c r="BL12" s="57"/>
      <c r="BM12" s="57"/>
      <c r="BN12" s="57"/>
      <c r="BO12" s="57"/>
      <c r="BP12" s="57"/>
      <c r="BQ12" s="57"/>
      <c r="BR12" s="57"/>
      <c r="BS12" s="57"/>
      <c r="BT12" s="57"/>
      <c r="BU12" s="57"/>
      <c r="BV12" s="57"/>
      <c r="CJ12" s="72"/>
      <c r="CL12" s="67"/>
      <c r="CM12" s="67"/>
      <c r="CN12" s="67"/>
      <c r="CO12" s="67"/>
      <c r="CP12" s="67"/>
      <c r="CQ12" s="67"/>
      <c r="CR12" s="67"/>
      <c r="CS12" s="67"/>
      <c r="CT12" s="67"/>
      <c r="CU12" s="67"/>
      <c r="CV12" s="67"/>
      <c r="CW12" s="67"/>
      <c r="CX12" s="67"/>
      <c r="CY12" s="67"/>
      <c r="CZ12" s="67"/>
      <c r="DA12" s="67"/>
      <c r="DB12" s="67"/>
      <c r="DC12" s="67"/>
      <c r="DD12" s="67"/>
      <c r="DE12" s="67"/>
      <c r="DF12" s="67"/>
      <c r="DG12" s="67"/>
      <c r="DH12" s="60"/>
      <c r="DI12" s="75"/>
      <c r="DJ12" s="75"/>
      <c r="DK12" s="75"/>
      <c r="DL12" s="75"/>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57"/>
      <c r="EL12" s="57"/>
      <c r="EM12" s="57"/>
    </row>
    <row r="13" spans="1:143" ht="21.75" customHeight="1" thickBot="1">
      <c r="A13" s="172"/>
      <c r="B13" s="56"/>
      <c r="C13" s="56"/>
      <c r="D13" s="56"/>
      <c r="E13" s="56"/>
      <c r="F13" s="56"/>
      <c r="G13" s="56"/>
      <c r="H13" s="80"/>
      <c r="I13" s="56"/>
      <c r="J13" s="56"/>
      <c r="K13" s="56"/>
      <c r="L13" s="56"/>
      <c r="M13" s="56"/>
      <c r="N13" s="56"/>
      <c r="O13" s="56"/>
      <c r="P13" s="81"/>
      <c r="Q13" s="56"/>
      <c r="R13" s="56"/>
      <c r="S13" s="56"/>
      <c r="T13" s="56"/>
      <c r="U13" s="56"/>
      <c r="V13" s="56"/>
      <c r="W13" s="56"/>
      <c r="X13" s="56"/>
      <c r="Y13" s="56"/>
      <c r="Z13" s="56"/>
      <c r="AA13" s="56"/>
      <c r="AB13" s="56"/>
      <c r="AC13" s="56"/>
      <c r="AD13" s="56"/>
      <c r="AE13" s="56"/>
      <c r="AF13" s="56"/>
      <c r="AG13" s="172"/>
      <c r="AH13" s="335"/>
      <c r="AI13" s="340"/>
      <c r="AJ13" s="341"/>
      <c r="AK13" s="341"/>
      <c r="AL13" s="342"/>
      <c r="AM13" s="56"/>
      <c r="AN13" s="56"/>
      <c r="AO13" s="56"/>
      <c r="AP13" s="56"/>
      <c r="AQ13" s="56"/>
      <c r="AR13" s="65"/>
      <c r="AS13" s="65"/>
      <c r="AT13" s="65"/>
      <c r="AU13" s="65"/>
      <c r="AV13" s="65"/>
      <c r="AW13" s="174"/>
      <c r="AX13" s="65"/>
      <c r="AY13" s="65"/>
      <c r="AZ13" s="65"/>
      <c r="BA13" s="65"/>
      <c r="BB13" s="65"/>
      <c r="BC13" s="65"/>
      <c r="BD13" s="65"/>
      <c r="BE13" s="65"/>
      <c r="BF13" s="66"/>
      <c r="BG13" s="66"/>
      <c r="BH13" s="66"/>
      <c r="BI13" s="66"/>
      <c r="BJ13" s="66"/>
      <c r="BK13" s="66"/>
      <c r="BL13" s="66"/>
      <c r="BM13" s="66"/>
      <c r="BN13" s="66"/>
      <c r="BO13" s="66"/>
      <c r="BP13" s="66"/>
      <c r="BQ13" s="66"/>
      <c r="BR13" s="66"/>
      <c r="BS13" s="66"/>
      <c r="BT13" s="66"/>
      <c r="BU13" s="66"/>
      <c r="BV13" s="66"/>
      <c r="CJ13" s="72">
        <f>IF($Z$43=2015, 'Data and Formulas'!$G46, IF($Z$43=2016, 'Data and Formulas'!$F46, IF($Z$43=2017, 'Data and Formulas'!$E46)))</f>
        <v>5.7668076292396654E-2</v>
      </c>
      <c r="CL13" s="67"/>
      <c r="CM13" s="67"/>
      <c r="CN13" s="67"/>
      <c r="CO13" s="67"/>
      <c r="CP13" s="67"/>
      <c r="CQ13" s="67"/>
      <c r="CR13" s="67"/>
      <c r="CS13" s="67"/>
      <c r="CT13" s="67"/>
      <c r="CU13" s="67"/>
      <c r="CV13" s="67"/>
      <c r="CW13" s="67"/>
      <c r="CX13" s="67"/>
      <c r="CY13" s="67"/>
      <c r="CZ13" s="67"/>
      <c r="DA13" s="67"/>
      <c r="DB13" s="67"/>
      <c r="DC13" s="67"/>
      <c r="DD13" s="67"/>
      <c r="DE13" s="67"/>
      <c r="DF13" s="67"/>
      <c r="DG13" s="67"/>
      <c r="DH13" s="61"/>
      <c r="DI13" s="73"/>
      <c r="DJ13" s="73"/>
      <c r="DK13" s="73"/>
      <c r="DL13" s="73"/>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57"/>
      <c r="EL13" s="57"/>
      <c r="EM13" s="57"/>
    </row>
    <row r="14" spans="1:143" ht="46.5" customHeight="1" thickBot="1">
      <c r="A14" s="172"/>
      <c r="B14" s="349" t="s">
        <v>188</v>
      </c>
      <c r="C14" s="349"/>
      <c r="D14" s="349"/>
      <c r="E14" s="350"/>
      <c r="F14" s="163" t="s">
        <v>10</v>
      </c>
      <c r="G14" s="380">
        <v>34</v>
      </c>
      <c r="H14" s="381"/>
      <c r="I14" s="56"/>
      <c r="J14" s="374" t="s">
        <v>179</v>
      </c>
      <c r="K14" s="375"/>
      <c r="L14" s="375"/>
      <c r="M14" s="376"/>
      <c r="N14" s="56"/>
      <c r="O14" s="56"/>
      <c r="P14" s="56"/>
      <c r="Q14" s="56"/>
      <c r="R14" s="56"/>
      <c r="S14" s="65"/>
      <c r="T14" s="65"/>
      <c r="U14" s="56"/>
      <c r="V14" s="56"/>
      <c r="W14" s="56"/>
      <c r="X14" s="56"/>
      <c r="Y14" s="56"/>
      <c r="Z14" s="56"/>
      <c r="AA14" s="56"/>
      <c r="AB14" s="56"/>
      <c r="AC14" s="56"/>
      <c r="AD14" s="56"/>
      <c r="AE14" s="56"/>
      <c r="AF14" s="56"/>
      <c r="AG14" s="172"/>
      <c r="AH14" s="336"/>
      <c r="AI14" s="343"/>
      <c r="AJ14" s="344"/>
      <c r="AK14" s="344"/>
      <c r="AL14" s="345"/>
      <c r="AM14" s="56"/>
      <c r="AN14" s="56"/>
      <c r="AO14" s="56"/>
      <c r="AP14" s="56"/>
      <c r="AQ14" s="56"/>
      <c r="AR14" s="76"/>
      <c r="AS14" s="65"/>
      <c r="AT14" s="65"/>
      <c r="AU14" s="65"/>
      <c r="AV14" s="65"/>
      <c r="AW14" s="174"/>
      <c r="AX14" s="65"/>
      <c r="AY14" s="65"/>
      <c r="AZ14" s="65"/>
      <c r="BA14" s="65"/>
      <c r="BB14" s="65"/>
      <c r="BC14" s="65"/>
      <c r="BD14" s="65"/>
      <c r="BE14" s="65"/>
      <c r="BF14" s="66"/>
      <c r="BG14" s="66"/>
      <c r="BH14" s="66"/>
      <c r="BI14" s="66"/>
      <c r="BJ14" s="66"/>
      <c r="BK14" s="66"/>
      <c r="BL14" s="66"/>
      <c r="BM14" s="66"/>
      <c r="BN14" s="66"/>
      <c r="BO14" s="66"/>
      <c r="BP14" s="66"/>
      <c r="BQ14" s="66"/>
      <c r="BR14" s="66"/>
      <c r="BS14" s="66"/>
      <c r="BT14" s="66"/>
      <c r="BU14" s="66"/>
      <c r="BV14" s="66"/>
      <c r="CJ14" s="72">
        <f>IF($Z$43=2015, 'Data and Formulas'!$G47, IF($Z$43=2016, 'Data and Formulas'!$F47, IF($Z$43=2017, 'Data and Formulas'!$E47)))</f>
        <v>3.3658410287391041E-2</v>
      </c>
      <c r="CL14" s="67"/>
      <c r="CM14" s="67"/>
      <c r="CN14" s="67"/>
      <c r="CO14" s="67"/>
      <c r="CP14" s="67"/>
      <c r="CQ14" s="67"/>
      <c r="CR14" s="67"/>
      <c r="CS14" s="67"/>
      <c r="CT14" s="67"/>
      <c r="CU14" s="67"/>
      <c r="CV14" s="67"/>
      <c r="CW14" s="67"/>
      <c r="CX14" s="67"/>
      <c r="CY14" s="67"/>
      <c r="CZ14" s="67"/>
      <c r="DA14" s="67"/>
      <c r="DB14" s="67"/>
      <c r="DC14" s="67"/>
      <c r="DD14" s="67"/>
      <c r="DE14" s="67"/>
      <c r="DF14" s="67"/>
      <c r="DG14" s="67"/>
      <c r="DH14" s="60"/>
      <c r="DI14" s="75"/>
      <c r="DJ14" s="75"/>
      <c r="DK14" s="75"/>
      <c r="DL14" s="75"/>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57"/>
      <c r="EL14" s="57"/>
      <c r="EM14" s="57"/>
    </row>
    <row r="15" spans="1:143" ht="46.5" customHeight="1" thickBot="1">
      <c r="A15" s="172"/>
      <c r="B15" s="349"/>
      <c r="C15" s="349"/>
      <c r="D15" s="349"/>
      <c r="E15" s="350"/>
      <c r="F15" s="163" t="s">
        <v>11</v>
      </c>
      <c r="G15" s="347" t="s">
        <v>62</v>
      </c>
      <c r="H15" s="348"/>
      <c r="I15" s="56"/>
      <c r="J15" s="377"/>
      <c r="K15" s="378"/>
      <c r="L15" s="378"/>
      <c r="M15" s="379"/>
      <c r="N15" s="56"/>
      <c r="O15" s="56"/>
      <c r="P15" s="56"/>
      <c r="Q15" s="56"/>
      <c r="R15" s="56"/>
      <c r="S15" s="56"/>
      <c r="T15" s="56"/>
      <c r="U15" s="56"/>
      <c r="V15" s="56"/>
      <c r="W15" s="56"/>
      <c r="X15" s="56"/>
      <c r="Y15" s="56"/>
      <c r="Z15" s="56"/>
      <c r="AA15" s="56"/>
      <c r="AB15" s="56"/>
      <c r="AC15" s="56"/>
      <c r="AD15" s="56"/>
      <c r="AE15" s="56"/>
      <c r="AF15" s="56"/>
      <c r="AG15" s="172"/>
      <c r="AH15" s="55" t="s">
        <v>172</v>
      </c>
      <c r="AI15" s="56"/>
      <c r="AJ15" s="56"/>
      <c r="AK15" s="56"/>
      <c r="AL15" s="56"/>
      <c r="AM15" s="56"/>
      <c r="AN15" s="56"/>
      <c r="AO15" s="56"/>
      <c r="AP15" s="76"/>
      <c r="AQ15" s="76"/>
      <c r="AR15" s="76"/>
      <c r="AS15" s="65"/>
      <c r="AT15" s="65"/>
      <c r="AU15" s="65"/>
      <c r="AV15" s="65"/>
      <c r="AW15" s="174"/>
      <c r="AX15" s="65"/>
      <c r="AY15" s="65"/>
      <c r="AZ15" s="65"/>
      <c r="BA15" s="65"/>
      <c r="BB15" s="65"/>
      <c r="BC15" s="65"/>
      <c r="BD15" s="65"/>
      <c r="BE15" s="65"/>
      <c r="BF15" s="66"/>
      <c r="BG15" s="66"/>
      <c r="BH15" s="66"/>
      <c r="BI15" s="66"/>
      <c r="BJ15" s="66"/>
      <c r="BK15" s="66"/>
      <c r="BL15" s="66"/>
      <c r="BM15" s="66"/>
      <c r="BN15" s="66"/>
      <c r="BO15" s="66"/>
      <c r="BP15" s="66"/>
      <c r="BQ15" s="66"/>
      <c r="BR15" s="66"/>
      <c r="BS15" s="66"/>
      <c r="BT15" s="66"/>
      <c r="BU15" s="66"/>
      <c r="BV15" s="66"/>
      <c r="CJ15" s="72">
        <f>IF($Z$43=2015, 'Data and Formulas'!$G48, IF($Z$43=2016, 'Data and Formulas'!$F48, IF($Z$43=2017, 'Data and Formulas'!$E48)))</f>
        <v>0.17076033485803055</v>
      </c>
      <c r="CL15" s="67"/>
      <c r="CM15" s="67"/>
      <c r="CN15" s="67"/>
      <c r="CO15" s="67"/>
      <c r="CP15" s="67"/>
      <c r="CQ15" s="67"/>
      <c r="CR15" s="67"/>
      <c r="CS15" s="67"/>
      <c r="CT15" s="67"/>
      <c r="CU15" s="67"/>
      <c r="CV15" s="67"/>
      <c r="CW15" s="67"/>
      <c r="CX15" s="67"/>
      <c r="CY15" s="67"/>
      <c r="CZ15" s="67"/>
      <c r="DA15" s="67"/>
      <c r="DB15" s="67"/>
      <c r="DC15" s="67"/>
      <c r="DD15" s="67"/>
      <c r="DE15" s="67"/>
      <c r="DF15" s="67"/>
      <c r="DG15" s="67"/>
      <c r="DH15" s="60"/>
      <c r="DI15" s="75"/>
      <c r="DJ15" s="75"/>
      <c r="DK15" s="75"/>
      <c r="DL15" s="75"/>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57"/>
      <c r="EL15" s="57"/>
      <c r="EM15" s="57"/>
    </row>
    <row r="16" spans="1:143" ht="14.25" customHeight="1" thickBot="1">
      <c r="A16" s="172"/>
      <c r="B16" s="56"/>
      <c r="C16" s="56"/>
      <c r="D16" s="56"/>
      <c r="E16" s="56"/>
      <c r="F16" s="56"/>
      <c r="G16" s="56"/>
      <c r="H16" s="82"/>
      <c r="I16" s="82"/>
      <c r="J16" s="82"/>
      <c r="K16" s="82"/>
      <c r="L16" s="82"/>
      <c r="M16" s="82"/>
      <c r="N16" s="56"/>
      <c r="O16" s="56"/>
      <c r="P16" s="56"/>
      <c r="Q16" s="56"/>
      <c r="R16" s="56"/>
      <c r="S16" s="56"/>
      <c r="T16" s="56"/>
      <c r="U16" s="56"/>
      <c r="V16" s="56"/>
      <c r="W16" s="56"/>
      <c r="X16" s="56"/>
      <c r="Y16" s="56"/>
      <c r="Z16" s="56"/>
      <c r="AA16" s="56"/>
      <c r="AB16" s="56"/>
      <c r="AC16" s="56"/>
      <c r="AD16" s="56"/>
      <c r="AE16" s="56"/>
      <c r="AF16" s="56"/>
      <c r="AG16" s="172"/>
      <c r="AH16" s="56"/>
      <c r="AI16" s="56"/>
      <c r="AJ16" s="56"/>
      <c r="AK16" s="56"/>
      <c r="AL16" s="356"/>
      <c r="AM16" s="356"/>
      <c r="AN16" s="56"/>
      <c r="AO16" s="56"/>
      <c r="AP16" s="56"/>
      <c r="AQ16" s="56"/>
      <c r="AR16" s="65"/>
      <c r="AS16" s="65"/>
      <c r="AT16" s="65"/>
      <c r="AU16" s="65"/>
      <c r="AV16" s="65"/>
      <c r="AW16" s="174"/>
      <c r="AX16" s="65"/>
      <c r="AY16" s="65"/>
      <c r="AZ16" s="65"/>
      <c r="BA16" s="65"/>
      <c r="BB16" s="65"/>
      <c r="BC16" s="65"/>
      <c r="BD16" s="65"/>
      <c r="BE16" s="65"/>
      <c r="BF16" s="66"/>
      <c r="BG16" s="66"/>
      <c r="BH16" s="66"/>
      <c r="BI16" s="66"/>
      <c r="BJ16" s="66"/>
      <c r="BK16" s="66"/>
      <c r="BL16" s="66"/>
      <c r="BM16" s="66"/>
      <c r="BN16" s="66"/>
      <c r="BO16" s="66"/>
      <c r="BP16" s="66"/>
      <c r="BQ16" s="66"/>
      <c r="BR16" s="66"/>
      <c r="BS16" s="66"/>
      <c r="BT16" s="66"/>
      <c r="BU16" s="66"/>
      <c r="BV16" s="66"/>
      <c r="CJ16" s="72">
        <f>IF($Z$43=2015, 'Data and Formulas'!$G49, IF($Z$43=2016, 'Data and Formulas'!$F49, IF($Z$43=2017, 'Data and Formulas'!$E49)))</f>
        <v>0.93682575299905069</v>
      </c>
      <c r="CL16" s="67"/>
      <c r="CM16" s="67"/>
      <c r="CN16" s="67"/>
      <c r="CO16" s="67"/>
      <c r="CP16" s="67"/>
      <c r="CQ16" s="67"/>
      <c r="CR16" s="67"/>
      <c r="CS16" s="67"/>
      <c r="CT16" s="67"/>
      <c r="CU16" s="67"/>
      <c r="CV16" s="67"/>
      <c r="CW16" s="67"/>
      <c r="CX16" s="67"/>
      <c r="CY16" s="67"/>
      <c r="CZ16" s="67"/>
      <c r="DA16" s="67"/>
      <c r="DB16" s="67"/>
      <c r="DC16" s="67"/>
      <c r="DD16" s="67"/>
      <c r="DE16" s="67"/>
      <c r="DF16" s="67"/>
      <c r="DG16" s="67"/>
      <c r="DH16" s="61"/>
      <c r="DI16" s="73"/>
      <c r="DJ16" s="73"/>
      <c r="DK16" s="73"/>
      <c r="DL16" s="73"/>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57"/>
      <c r="EL16" s="57"/>
      <c r="EM16" s="57"/>
    </row>
    <row r="17" spans="1:143" ht="15.75" customHeight="1">
      <c r="A17" s="172"/>
      <c r="B17" s="358" t="str">
        <f>IF(('Data Tool'!$D$10/('Data and Formulas'!$K$41+(('Data Tool'!$D$9*'Data and Formulas'!$K$42)+('Data Tool'!$F$9*'Data and Formulas'!$K$45)+('Data Tool'!$G$9*'Data and Formulas'!$K$46))))&lt;'Data and Formulas'!$G$54, "in the bottom 10%",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"in the bottom 20%",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"in the bottom 30%",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"between 30% and 40%",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"between 40% and 50%",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"between 50% and 60%",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"between 60% and 70%",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"in the top 30%",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"in the top 20%", IF(('Data Tool'!$D$10/('Data and Formulas'!$K$41+(('Data Tool'!$D$9*'Data and Formulas'!$K$42)+('Data Tool'!$F$9*'Data and Formulas'!$K$45)+('Data Tool'!$G$9*'Data and Formulas'!$K$46))))&gt;='Data and Formulas'!$O$54, "in the top 10%"))))))))))</f>
        <v>between 30% and 40%</v>
      </c>
      <c r="C17" s="368" t="s">
        <v>162</v>
      </c>
      <c r="D17" s="369"/>
      <c r="E17" s="369"/>
      <c r="F17" s="369"/>
      <c r="G17" s="369"/>
      <c r="H17" s="369"/>
      <c r="I17" s="369"/>
      <c r="J17" s="369"/>
      <c r="K17" s="369"/>
      <c r="L17" s="369"/>
      <c r="M17" s="370"/>
      <c r="N17" s="56"/>
      <c r="O17" s="56"/>
      <c r="P17" s="56"/>
      <c r="Q17" s="56"/>
      <c r="R17" s="56"/>
      <c r="S17" s="56"/>
      <c r="T17" s="56"/>
      <c r="U17" s="56"/>
      <c r="V17" s="56"/>
      <c r="W17" s="56"/>
      <c r="X17" s="56"/>
      <c r="Y17" s="56"/>
      <c r="Z17" s="56"/>
      <c r="AA17" s="56"/>
      <c r="AB17" s="56"/>
      <c r="AC17" s="56"/>
      <c r="AD17" s="56"/>
      <c r="AE17" s="56"/>
      <c r="AF17" s="56"/>
      <c r="AG17" s="172"/>
      <c r="AH17" s="56"/>
      <c r="AI17" s="56"/>
      <c r="AJ17" s="56"/>
      <c r="AK17" s="56"/>
      <c r="AL17" s="56"/>
      <c r="AM17" s="76"/>
      <c r="AN17" s="56"/>
      <c r="AO17" s="56"/>
      <c r="AP17" s="71"/>
      <c r="AQ17" s="349" t="s">
        <v>183</v>
      </c>
      <c r="AR17" s="349"/>
      <c r="AS17" s="349"/>
      <c r="AT17" s="349"/>
      <c r="AU17" s="349"/>
      <c r="AV17" s="349"/>
      <c r="AW17" s="175"/>
      <c r="AX17" s="56"/>
      <c r="AY17" s="56"/>
      <c r="AZ17" s="56"/>
      <c r="BA17" s="56"/>
      <c r="BB17" s="56"/>
      <c r="BC17" s="56"/>
      <c r="BD17" s="56"/>
      <c r="BE17" s="56"/>
      <c r="BF17" s="57"/>
      <c r="BG17" s="57"/>
      <c r="BH17" s="57"/>
      <c r="BI17" s="57"/>
      <c r="BJ17" s="57"/>
      <c r="BK17" s="57"/>
      <c r="BL17" s="57"/>
      <c r="BM17" s="57"/>
      <c r="BN17" s="57"/>
      <c r="BO17" s="57"/>
      <c r="BP17" s="57"/>
      <c r="BQ17" s="57"/>
      <c r="BR17" s="57"/>
      <c r="BS17" s="57"/>
      <c r="BT17" s="57"/>
      <c r="BU17" s="57"/>
      <c r="BV17" s="57"/>
      <c r="CL17" s="67"/>
      <c r="CM17" s="67"/>
      <c r="CN17" s="67"/>
      <c r="CO17" s="67"/>
      <c r="CP17" s="67"/>
      <c r="CQ17" s="67"/>
      <c r="CR17" s="67"/>
      <c r="CS17" s="67"/>
      <c r="CT17" s="67"/>
      <c r="CU17" s="67"/>
      <c r="CV17" s="67"/>
      <c r="CW17" s="67"/>
      <c r="CX17" s="67"/>
      <c r="CY17" s="67"/>
      <c r="CZ17" s="67"/>
      <c r="DA17" s="67"/>
      <c r="DB17" s="67"/>
      <c r="DC17" s="67"/>
      <c r="DD17" s="67"/>
      <c r="DE17" s="67"/>
      <c r="DF17" s="67"/>
      <c r="DG17" s="67"/>
      <c r="DH17" s="60"/>
      <c r="DI17" s="75"/>
      <c r="DJ17" s="75"/>
      <c r="DK17" s="75"/>
      <c r="DL17" s="75"/>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57"/>
      <c r="EL17" s="57"/>
      <c r="EM17" s="57"/>
    </row>
    <row r="18" spans="1:143" ht="27" customHeight="1" thickBot="1">
      <c r="A18" s="172"/>
      <c r="B18" s="359"/>
      <c r="C18" s="371"/>
      <c r="D18" s="372"/>
      <c r="E18" s="372"/>
      <c r="F18" s="372"/>
      <c r="G18" s="372"/>
      <c r="H18" s="372"/>
      <c r="I18" s="372"/>
      <c r="J18" s="372"/>
      <c r="K18" s="372"/>
      <c r="L18" s="372"/>
      <c r="M18" s="373"/>
      <c r="N18" s="56"/>
      <c r="O18" s="56"/>
      <c r="P18" s="56"/>
      <c r="Q18" s="56"/>
      <c r="R18" s="56"/>
      <c r="S18" s="56"/>
      <c r="T18" s="56"/>
      <c r="U18" s="56"/>
      <c r="V18" s="56"/>
      <c r="W18" s="56"/>
      <c r="X18" s="56"/>
      <c r="Y18" s="56"/>
      <c r="Z18" s="56"/>
      <c r="AA18" s="56"/>
      <c r="AB18" s="56"/>
      <c r="AC18" s="56"/>
      <c r="AD18" s="56"/>
      <c r="AE18" s="56"/>
      <c r="AF18" s="56"/>
      <c r="AG18" s="172"/>
      <c r="AH18" s="56"/>
      <c r="AI18" s="162"/>
      <c r="AJ18" s="162"/>
      <c r="AK18" s="162"/>
      <c r="AL18" s="162"/>
      <c r="AM18" s="71"/>
      <c r="AN18" s="56"/>
      <c r="AO18" s="56"/>
      <c r="AP18" s="71"/>
      <c r="AQ18" s="349"/>
      <c r="AR18" s="349"/>
      <c r="AS18" s="349"/>
      <c r="AT18" s="349"/>
      <c r="AU18" s="349"/>
      <c r="AV18" s="349"/>
      <c r="AW18" s="175"/>
      <c r="AX18" s="65"/>
      <c r="AY18" s="65"/>
      <c r="AZ18" s="65"/>
      <c r="BA18" s="65"/>
      <c r="BB18" s="65"/>
      <c r="BC18" s="65"/>
      <c r="BD18" s="65"/>
      <c r="BE18" s="65"/>
      <c r="BF18" s="66"/>
      <c r="BG18" s="66"/>
      <c r="BH18" s="66"/>
      <c r="BI18" s="66"/>
      <c r="BJ18" s="66"/>
      <c r="BK18" s="66"/>
      <c r="BL18" s="66"/>
      <c r="BM18" s="66"/>
      <c r="BN18" s="66"/>
      <c r="BO18" s="66"/>
      <c r="BP18" s="66"/>
      <c r="BQ18" s="66"/>
      <c r="BR18" s="66"/>
      <c r="BS18" s="66"/>
      <c r="BT18" s="66"/>
      <c r="BU18" s="66"/>
      <c r="BV18" s="66"/>
      <c r="CL18" s="67"/>
      <c r="CM18" s="67"/>
      <c r="CN18" s="67"/>
      <c r="CO18" s="67"/>
      <c r="CP18" s="67"/>
      <c r="CQ18" s="67"/>
      <c r="CR18" s="67"/>
      <c r="CS18" s="67"/>
      <c r="CT18" s="67"/>
      <c r="CU18" s="67"/>
      <c r="CV18" s="67"/>
      <c r="CW18" s="67"/>
      <c r="CX18" s="67"/>
      <c r="CY18" s="67"/>
      <c r="CZ18" s="67"/>
      <c r="DA18" s="67"/>
      <c r="DB18" s="67"/>
      <c r="DC18" s="67"/>
      <c r="DD18" s="67"/>
      <c r="DE18" s="67"/>
      <c r="DF18" s="67"/>
      <c r="DG18" s="67"/>
      <c r="DH18" s="60"/>
      <c r="DI18" s="75"/>
      <c r="DJ18" s="75"/>
      <c r="DK18" s="75"/>
      <c r="DL18" s="75"/>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57"/>
      <c r="EL18" s="57"/>
      <c r="EM18" s="57"/>
    </row>
    <row r="19" spans="1:143" ht="27" customHeight="1">
      <c r="A19" s="172"/>
      <c r="B19" s="359"/>
      <c r="C19" s="361" t="str">
        <f>"Your household income and family makeup position you "&amp;B17&amp;" of the UK's income distribution. The ONS suggests that people like you typically distribute their income in a particular way across a standard basket of goods which is sorted into categroies displayed below and on the right."</f>
        <v>Your household income and family makeup position you between 30% and 40% of the UK's income distribution. The ONS suggests that people like you typically distribute their income in a particular way across a standard basket of goods which is sorted into categroies displayed below and on the right.</v>
      </c>
      <c r="D19" s="362"/>
      <c r="E19" s="362"/>
      <c r="F19" s="362"/>
      <c r="G19" s="362"/>
      <c r="H19" s="362"/>
      <c r="I19" s="362"/>
      <c r="J19" s="362"/>
      <c r="K19" s="362"/>
      <c r="L19" s="362"/>
      <c r="M19" s="363"/>
      <c r="N19" s="56"/>
      <c r="O19" s="56"/>
      <c r="P19" s="56"/>
      <c r="Q19" s="56"/>
      <c r="R19" s="56"/>
      <c r="S19" s="56"/>
      <c r="T19" s="56"/>
      <c r="U19" s="56"/>
      <c r="V19" s="56"/>
      <c r="W19" s="56"/>
      <c r="X19" s="56"/>
      <c r="Y19" s="56"/>
      <c r="Z19" s="56"/>
      <c r="AA19" s="56"/>
      <c r="AB19" s="56"/>
      <c r="AC19" s="56"/>
      <c r="AD19" s="56"/>
      <c r="AE19" s="56"/>
      <c r="AF19" s="56"/>
      <c r="AG19" s="172"/>
      <c r="AH19" s="56"/>
      <c r="AI19" s="162"/>
      <c r="AJ19" s="162"/>
      <c r="AK19" s="162"/>
      <c r="AL19" s="162"/>
      <c r="AM19" s="71"/>
      <c r="AN19" s="56"/>
      <c r="AO19" s="83"/>
      <c r="AP19" s="71"/>
      <c r="AQ19" s="349"/>
      <c r="AR19" s="349"/>
      <c r="AS19" s="349"/>
      <c r="AT19" s="349"/>
      <c r="AU19" s="349"/>
      <c r="AV19" s="349"/>
      <c r="AW19" s="175"/>
      <c r="AX19" s="65"/>
      <c r="AY19" s="65"/>
      <c r="AZ19" s="65"/>
      <c r="BA19" s="65"/>
      <c r="BB19" s="65"/>
      <c r="BC19" s="65"/>
      <c r="BD19" s="65"/>
      <c r="BE19" s="65"/>
      <c r="BF19" s="66"/>
      <c r="BG19" s="66"/>
      <c r="BH19" s="66"/>
      <c r="BI19" s="66"/>
      <c r="BJ19" s="66"/>
      <c r="BK19" s="66"/>
      <c r="BL19" s="66"/>
      <c r="BM19" s="66"/>
      <c r="BN19" s="66"/>
      <c r="BO19" s="66"/>
      <c r="BP19" s="66"/>
      <c r="BQ19" s="66"/>
      <c r="BR19" s="66"/>
      <c r="BS19" s="66"/>
      <c r="BT19" s="66"/>
      <c r="BU19" s="66"/>
      <c r="BV19" s="66"/>
      <c r="CL19" s="67"/>
      <c r="CM19" s="67"/>
      <c r="CN19" s="67"/>
      <c r="CO19" s="67"/>
      <c r="CP19" s="67"/>
      <c r="CQ19" s="67"/>
      <c r="CR19" s="67"/>
      <c r="CS19" s="67"/>
      <c r="CT19" s="67"/>
      <c r="CU19" s="67"/>
      <c r="CV19" s="67"/>
      <c r="CW19" s="67"/>
      <c r="CX19" s="67"/>
      <c r="CY19" s="67"/>
      <c r="CZ19" s="67"/>
      <c r="DA19" s="67"/>
      <c r="DB19" s="67"/>
      <c r="DC19" s="67"/>
      <c r="DD19" s="67"/>
      <c r="DE19" s="67"/>
      <c r="DF19" s="67"/>
      <c r="DG19" s="67"/>
      <c r="DH19" s="61"/>
      <c r="DI19" s="73"/>
      <c r="DJ19" s="73"/>
      <c r="DK19" s="73"/>
      <c r="DL19" s="73"/>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57"/>
      <c r="EL19" s="57"/>
      <c r="EM19" s="57"/>
    </row>
    <row r="20" spans="1:143" ht="27" customHeight="1">
      <c r="A20" s="172"/>
      <c r="B20" s="359"/>
      <c r="C20" s="364"/>
      <c r="D20" s="349"/>
      <c r="E20" s="349"/>
      <c r="F20" s="349"/>
      <c r="G20" s="349"/>
      <c r="H20" s="349"/>
      <c r="I20" s="349"/>
      <c r="J20" s="349"/>
      <c r="K20" s="349"/>
      <c r="L20" s="349"/>
      <c r="M20" s="350"/>
      <c r="N20" s="56"/>
      <c r="O20" s="56"/>
      <c r="P20" s="56"/>
      <c r="Q20" s="56"/>
      <c r="R20" s="56"/>
      <c r="S20" s="56"/>
      <c r="T20" s="56"/>
      <c r="U20" s="56"/>
      <c r="V20" s="56"/>
      <c r="W20" s="56"/>
      <c r="X20" s="56"/>
      <c r="Y20" s="56"/>
      <c r="Z20" s="56"/>
      <c r="AA20" s="56"/>
      <c r="AB20" s="56"/>
      <c r="AC20" s="56"/>
      <c r="AD20" s="56"/>
      <c r="AE20" s="56"/>
      <c r="AF20" s="56"/>
      <c r="AG20" s="172"/>
      <c r="AH20" s="56"/>
      <c r="AI20" s="56"/>
      <c r="AJ20" s="56"/>
      <c r="AK20" s="56"/>
      <c r="AL20" s="71"/>
      <c r="AM20" s="71"/>
      <c r="AN20" s="56"/>
      <c r="AO20" s="83"/>
      <c r="AP20" s="71"/>
      <c r="AQ20" s="349"/>
      <c r="AR20" s="349"/>
      <c r="AS20" s="349"/>
      <c r="AT20" s="349"/>
      <c r="AU20" s="349"/>
      <c r="AV20" s="349"/>
      <c r="AW20" s="175"/>
      <c r="AX20" s="65"/>
      <c r="AY20" s="65"/>
      <c r="AZ20" s="65"/>
      <c r="BA20" s="65"/>
      <c r="BB20" s="65"/>
      <c r="BC20" s="65"/>
      <c r="BD20" s="65"/>
      <c r="BE20" s="65"/>
      <c r="BF20" s="66"/>
      <c r="BG20" s="66"/>
      <c r="BH20" s="66"/>
      <c r="BI20" s="66"/>
      <c r="BJ20" s="66"/>
      <c r="BK20" s="66"/>
      <c r="BL20" s="66"/>
      <c r="BM20" s="66"/>
      <c r="BN20" s="66"/>
      <c r="BO20" s="66"/>
      <c r="BP20" s="66"/>
      <c r="BQ20" s="66"/>
      <c r="BR20" s="66"/>
      <c r="BS20" s="66"/>
      <c r="BT20" s="66"/>
      <c r="BU20" s="66"/>
      <c r="BV20" s="66"/>
      <c r="CL20" s="67"/>
      <c r="CM20" s="67"/>
      <c r="CN20" s="67"/>
      <c r="CO20" s="67"/>
      <c r="CP20" s="67"/>
      <c r="CQ20" s="67"/>
      <c r="CR20" s="67"/>
      <c r="CS20" s="67"/>
      <c r="CT20" s="67"/>
      <c r="CU20" s="67"/>
      <c r="CV20" s="67"/>
      <c r="CW20" s="67"/>
      <c r="CX20" s="67"/>
      <c r="CY20" s="67"/>
      <c r="CZ20" s="67"/>
      <c r="DA20" s="67"/>
      <c r="DB20" s="67"/>
      <c r="DC20" s="67"/>
      <c r="DD20" s="67"/>
      <c r="DE20" s="67"/>
      <c r="DF20" s="67"/>
      <c r="DG20" s="67"/>
      <c r="DH20" s="60"/>
      <c r="DI20" s="75"/>
      <c r="DJ20" s="75"/>
      <c r="DK20" s="75"/>
      <c r="DL20" s="75"/>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57"/>
      <c r="EL20" s="57"/>
      <c r="EM20" s="57"/>
    </row>
    <row r="21" spans="1:143" ht="26.25" customHeight="1" thickBot="1">
      <c r="A21" s="172"/>
      <c r="B21" s="360"/>
      <c r="C21" s="365"/>
      <c r="D21" s="366"/>
      <c r="E21" s="366"/>
      <c r="F21" s="366"/>
      <c r="G21" s="366"/>
      <c r="H21" s="366"/>
      <c r="I21" s="366"/>
      <c r="J21" s="366"/>
      <c r="K21" s="366"/>
      <c r="L21" s="366"/>
      <c r="M21" s="367"/>
      <c r="N21" s="56"/>
      <c r="O21" s="56"/>
      <c r="P21" s="56"/>
      <c r="Q21" s="56"/>
      <c r="R21" s="56"/>
      <c r="S21" s="56"/>
      <c r="T21" s="56"/>
      <c r="U21" s="56"/>
      <c r="V21" s="56"/>
      <c r="W21" s="56"/>
      <c r="X21" s="56"/>
      <c r="Y21" s="56"/>
      <c r="Z21" s="56"/>
      <c r="AA21" s="56"/>
      <c r="AB21" s="56"/>
      <c r="AC21" s="56"/>
      <c r="AD21" s="56"/>
      <c r="AE21" s="56"/>
      <c r="AF21" s="56"/>
      <c r="AG21" s="172"/>
      <c r="AH21" s="56"/>
      <c r="AI21" s="56"/>
      <c r="AJ21" s="56"/>
      <c r="AK21" s="56"/>
      <c r="AL21" s="56"/>
      <c r="AM21" s="56"/>
      <c r="AN21" s="56"/>
      <c r="AO21" s="56"/>
      <c r="AP21" s="164"/>
      <c r="AQ21" s="349"/>
      <c r="AR21" s="349"/>
      <c r="AS21" s="349"/>
      <c r="AT21" s="349"/>
      <c r="AU21" s="349"/>
      <c r="AV21" s="349"/>
      <c r="AW21" s="175"/>
      <c r="AX21" s="65"/>
      <c r="AY21" s="65"/>
      <c r="AZ21" s="65"/>
      <c r="BA21" s="65"/>
      <c r="BB21" s="65"/>
      <c r="BC21" s="65"/>
      <c r="BD21" s="65"/>
      <c r="BE21" s="65"/>
      <c r="BF21" s="66"/>
      <c r="BG21" s="66"/>
      <c r="BH21" s="66"/>
      <c r="BI21" s="66"/>
      <c r="BJ21" s="66"/>
      <c r="BK21" s="66"/>
      <c r="BL21" s="66"/>
      <c r="BM21" s="66"/>
      <c r="BN21" s="66"/>
      <c r="BO21" s="66"/>
      <c r="BP21" s="66"/>
      <c r="BQ21" s="66"/>
      <c r="BR21" s="66"/>
      <c r="BS21" s="66"/>
      <c r="BT21" s="66"/>
      <c r="BU21" s="66"/>
      <c r="BV21" s="66"/>
      <c r="CL21" s="67"/>
      <c r="CM21" s="67"/>
      <c r="CN21" s="67"/>
      <c r="CO21" s="67"/>
      <c r="CP21" s="67"/>
      <c r="CQ21" s="67"/>
      <c r="CR21" s="67"/>
      <c r="CS21" s="67"/>
      <c r="CT21" s="67"/>
      <c r="CU21" s="67"/>
      <c r="CV21" s="67"/>
      <c r="CW21" s="67"/>
      <c r="CX21" s="67"/>
      <c r="CY21" s="67"/>
      <c r="CZ21" s="67"/>
      <c r="DA21" s="67"/>
      <c r="DB21" s="67"/>
      <c r="DC21" s="67"/>
      <c r="DD21" s="67"/>
      <c r="DE21" s="67"/>
      <c r="DF21" s="67"/>
      <c r="DG21" s="67"/>
      <c r="DH21" s="60"/>
      <c r="DI21" s="75"/>
      <c r="DJ21" s="75"/>
      <c r="DK21" s="75"/>
      <c r="DL21" s="75"/>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57"/>
      <c r="EL21" s="57"/>
      <c r="EM21" s="57"/>
    </row>
    <row r="22" spans="1:143" ht="31.5" customHeight="1">
      <c r="A22" s="172"/>
      <c r="B22" s="55" t="s">
        <v>173</v>
      </c>
      <c r="C22" s="56"/>
      <c r="D22" s="56"/>
      <c r="E22" s="56"/>
      <c r="F22" s="56"/>
      <c r="G22" s="56"/>
      <c r="H22" s="56"/>
      <c r="I22" s="56"/>
      <c r="J22" s="56"/>
      <c r="K22" s="56"/>
      <c r="L22" s="56"/>
      <c r="M22" s="56"/>
      <c r="N22" s="157"/>
      <c r="O22" s="157"/>
      <c r="P22" s="349" t="s">
        <v>184</v>
      </c>
      <c r="Q22" s="349"/>
      <c r="R22" s="349"/>
      <c r="S22" s="349"/>
      <c r="T22" s="349"/>
      <c r="U22" s="349"/>
      <c r="V22" s="349"/>
      <c r="W22" s="349"/>
      <c r="X22" s="349"/>
      <c r="Y22" s="349"/>
      <c r="Z22" s="349"/>
      <c r="AA22" s="349"/>
      <c r="AB22" s="349"/>
      <c r="AC22" s="349"/>
      <c r="AD22" s="349"/>
      <c r="AE22" s="349"/>
      <c r="AF22" s="56"/>
      <c r="AG22" s="172"/>
      <c r="AH22" s="56"/>
      <c r="AI22" s="56"/>
      <c r="AJ22" s="56"/>
      <c r="AK22" s="56"/>
      <c r="AL22" s="56"/>
      <c r="AM22" s="56"/>
      <c r="AN22" s="56"/>
      <c r="AO22" s="56"/>
      <c r="AP22" s="164"/>
      <c r="AQ22" s="349"/>
      <c r="AR22" s="349"/>
      <c r="AS22" s="349"/>
      <c r="AT22" s="349"/>
      <c r="AU22" s="349"/>
      <c r="AV22" s="349"/>
      <c r="AW22" s="175"/>
      <c r="AX22" s="65"/>
      <c r="AY22" s="65"/>
      <c r="AZ22" s="65"/>
      <c r="BA22" s="65"/>
      <c r="BB22" s="65"/>
      <c r="BC22" s="65"/>
      <c r="BD22" s="65"/>
      <c r="BE22" s="65"/>
      <c r="BF22" s="66"/>
      <c r="BG22" s="66"/>
      <c r="BH22" s="66"/>
      <c r="BI22" s="66"/>
      <c r="BJ22" s="66"/>
      <c r="BK22" s="66"/>
      <c r="BL22" s="66"/>
      <c r="BM22" s="66"/>
      <c r="BN22" s="66"/>
      <c r="BO22" s="66"/>
      <c r="BP22" s="66"/>
      <c r="BQ22" s="66"/>
      <c r="BR22" s="66"/>
      <c r="BS22" s="66"/>
      <c r="BT22" s="66"/>
      <c r="BU22" s="66"/>
      <c r="BV22" s="66"/>
      <c r="CL22" s="67"/>
      <c r="CM22" s="67"/>
      <c r="CN22" s="67"/>
      <c r="CO22" s="67"/>
      <c r="CP22" s="67"/>
      <c r="CQ22" s="67"/>
      <c r="CR22" s="67"/>
      <c r="CS22" s="67"/>
      <c r="CT22" s="67"/>
      <c r="CU22" s="67"/>
      <c r="CV22" s="67"/>
      <c r="CW22" s="67"/>
      <c r="CX22" s="67"/>
      <c r="CY22" s="67"/>
      <c r="CZ22" s="67"/>
      <c r="DA22" s="67"/>
      <c r="DB22" s="67"/>
      <c r="DC22" s="67"/>
      <c r="DD22" s="67"/>
      <c r="DE22" s="67"/>
      <c r="DF22" s="67"/>
      <c r="DG22" s="67"/>
      <c r="DH22" s="61"/>
      <c r="DI22" s="73"/>
      <c r="DJ22" s="73"/>
      <c r="DK22" s="73"/>
      <c r="DL22" s="73"/>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57"/>
      <c r="EL22" s="57"/>
      <c r="EM22" s="57"/>
    </row>
    <row r="23" spans="1:143" ht="15" customHeight="1">
      <c r="A23" s="172"/>
      <c r="B23" s="56"/>
      <c r="C23" s="56"/>
      <c r="D23" s="56"/>
      <c r="E23" s="56"/>
      <c r="F23" s="56"/>
      <c r="G23" s="56"/>
      <c r="H23" s="56"/>
      <c r="I23" s="56"/>
      <c r="J23" s="56"/>
      <c r="K23" s="56"/>
      <c r="L23" s="56"/>
      <c r="M23" s="56"/>
      <c r="N23" s="157"/>
      <c r="O23" s="157"/>
      <c r="P23" s="349"/>
      <c r="Q23" s="349"/>
      <c r="R23" s="349"/>
      <c r="S23" s="349"/>
      <c r="T23" s="349"/>
      <c r="U23" s="349"/>
      <c r="V23" s="349"/>
      <c r="W23" s="349"/>
      <c r="X23" s="349"/>
      <c r="Y23" s="349"/>
      <c r="Z23" s="349"/>
      <c r="AA23" s="349"/>
      <c r="AB23" s="349"/>
      <c r="AC23" s="349"/>
      <c r="AD23" s="349"/>
      <c r="AE23" s="349"/>
      <c r="AF23" s="56"/>
      <c r="AG23" s="172"/>
      <c r="AH23" s="56"/>
      <c r="AI23" s="56"/>
      <c r="AJ23" s="56"/>
      <c r="AK23" s="56"/>
      <c r="AL23" s="56"/>
      <c r="AM23" s="56"/>
      <c r="AN23" s="56"/>
      <c r="AO23" s="56"/>
      <c r="AP23" s="164"/>
      <c r="AQ23" s="71"/>
      <c r="AR23" s="71"/>
      <c r="AS23" s="71"/>
      <c r="AT23" s="71"/>
      <c r="AU23" s="71"/>
      <c r="AV23" s="71"/>
      <c r="AW23" s="174"/>
      <c r="AX23" s="65"/>
      <c r="AY23" s="65"/>
      <c r="AZ23" s="65"/>
      <c r="BA23" s="65"/>
      <c r="BB23" s="65"/>
      <c r="BC23" s="65"/>
      <c r="BD23" s="65"/>
      <c r="BE23" s="65"/>
      <c r="BF23" s="66"/>
      <c r="BG23" s="66"/>
      <c r="BH23" s="66"/>
      <c r="BI23" s="66"/>
      <c r="BJ23" s="66"/>
      <c r="BK23" s="66"/>
      <c r="BL23" s="66"/>
      <c r="BM23" s="66"/>
      <c r="BN23" s="66"/>
      <c r="BO23" s="66"/>
      <c r="BP23" s="66"/>
      <c r="BQ23" s="66"/>
      <c r="BR23" s="66"/>
      <c r="BS23" s="66"/>
      <c r="BT23" s="66"/>
      <c r="BU23" s="66"/>
      <c r="BV23" s="66"/>
      <c r="CL23" s="67"/>
      <c r="CM23" s="67"/>
      <c r="CN23" s="67"/>
      <c r="CO23" s="67"/>
      <c r="CP23" s="67"/>
      <c r="CQ23" s="67"/>
      <c r="CR23" s="67"/>
      <c r="CS23" s="67"/>
      <c r="CT23" s="67"/>
      <c r="CU23" s="67"/>
      <c r="CV23" s="67"/>
      <c r="CW23" s="67"/>
      <c r="CX23" s="67"/>
      <c r="CY23" s="67"/>
      <c r="CZ23" s="67"/>
      <c r="DA23" s="67"/>
      <c r="DB23" s="67"/>
      <c r="DC23" s="67"/>
      <c r="DD23" s="67"/>
      <c r="DE23" s="67"/>
      <c r="DF23" s="67"/>
      <c r="DG23" s="67"/>
      <c r="DH23" s="60"/>
      <c r="DI23" s="75"/>
      <c r="DJ23" s="75"/>
      <c r="DK23" s="75"/>
      <c r="DL23" s="75"/>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57"/>
      <c r="EL23" s="57"/>
      <c r="EM23" s="57"/>
    </row>
    <row r="24" spans="1:143" ht="15" customHeight="1">
      <c r="A24" s="172"/>
      <c r="B24" s="56"/>
      <c r="C24" s="56"/>
      <c r="D24" s="56"/>
      <c r="E24" s="56"/>
      <c r="F24" s="56"/>
      <c r="G24" s="56"/>
      <c r="H24" s="56"/>
      <c r="I24" s="56"/>
      <c r="J24" s="56"/>
      <c r="K24" s="56"/>
      <c r="L24" s="56"/>
      <c r="M24" s="56"/>
      <c r="N24" s="56"/>
      <c r="O24" s="56"/>
      <c r="P24" s="349"/>
      <c r="Q24" s="349"/>
      <c r="R24" s="349"/>
      <c r="S24" s="349"/>
      <c r="T24" s="349"/>
      <c r="U24" s="349"/>
      <c r="V24" s="349"/>
      <c r="W24" s="349"/>
      <c r="X24" s="349"/>
      <c r="Y24" s="349"/>
      <c r="Z24" s="349"/>
      <c r="AA24" s="349"/>
      <c r="AB24" s="349"/>
      <c r="AC24" s="349"/>
      <c r="AD24" s="349"/>
      <c r="AE24" s="349"/>
      <c r="AF24" s="64"/>
      <c r="AG24" s="179"/>
      <c r="AH24" s="64"/>
      <c r="AI24" s="56"/>
      <c r="AJ24" s="56"/>
      <c r="AK24" s="56"/>
      <c r="AL24" s="56"/>
      <c r="AM24" s="56"/>
      <c r="AN24" s="56"/>
      <c r="AO24" s="56"/>
      <c r="AP24" s="164"/>
      <c r="AQ24" s="71"/>
      <c r="AR24" s="71"/>
      <c r="AS24" s="71"/>
      <c r="AT24" s="71"/>
      <c r="AU24" s="71"/>
      <c r="AV24" s="71"/>
      <c r="AW24" s="174"/>
      <c r="AX24" s="65"/>
      <c r="AY24" s="65"/>
      <c r="AZ24" s="65"/>
      <c r="BA24" s="65"/>
      <c r="BB24" s="65"/>
      <c r="BC24" s="65"/>
      <c r="BD24" s="65"/>
      <c r="BE24" s="65"/>
      <c r="BF24" s="66"/>
      <c r="BG24" s="66"/>
      <c r="BH24" s="66"/>
      <c r="BI24" s="66"/>
      <c r="BJ24" s="66"/>
      <c r="BK24" s="66"/>
      <c r="BL24" s="66"/>
      <c r="BM24" s="66"/>
      <c r="BN24" s="66"/>
      <c r="BO24" s="66"/>
      <c r="BP24" s="66"/>
      <c r="BQ24" s="66"/>
      <c r="BR24" s="66"/>
      <c r="BS24" s="66"/>
      <c r="BT24" s="66"/>
      <c r="BU24" s="66"/>
      <c r="BV24" s="66"/>
      <c r="CL24" s="67"/>
      <c r="CM24" s="67"/>
      <c r="CN24" s="67"/>
      <c r="CO24" s="67"/>
      <c r="CP24" s="67"/>
      <c r="CQ24" s="67"/>
      <c r="CR24" s="67"/>
      <c r="CS24" s="67"/>
      <c r="CT24" s="67"/>
      <c r="CU24" s="67"/>
      <c r="CV24" s="67"/>
      <c r="CW24" s="67"/>
      <c r="CX24" s="67"/>
      <c r="CY24" s="67"/>
      <c r="CZ24" s="67"/>
      <c r="DA24" s="67"/>
      <c r="DB24" s="67"/>
      <c r="DC24" s="67"/>
      <c r="DD24" s="67"/>
      <c r="DE24" s="67"/>
      <c r="DF24" s="67"/>
      <c r="DG24" s="67"/>
      <c r="DH24" s="60"/>
      <c r="DI24" s="75"/>
      <c r="DJ24" s="75"/>
      <c r="DK24" s="75"/>
      <c r="DL24" s="75"/>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57"/>
      <c r="EL24" s="57"/>
      <c r="EM24" s="57"/>
    </row>
    <row r="25" spans="1:143" ht="15" customHeight="1">
      <c r="A25" s="172"/>
      <c r="B25" s="56"/>
      <c r="C25" s="56"/>
      <c r="D25" s="56"/>
      <c r="E25" s="56"/>
      <c r="F25" s="56"/>
      <c r="G25" s="56"/>
      <c r="H25" s="56"/>
      <c r="I25" s="56"/>
      <c r="J25" s="56"/>
      <c r="K25" s="56"/>
      <c r="L25" s="56"/>
      <c r="M25" s="56"/>
      <c r="N25" s="56"/>
      <c r="O25" s="56"/>
      <c r="P25" s="56"/>
      <c r="Q25" s="65"/>
      <c r="R25" s="65"/>
      <c r="S25" s="65"/>
      <c r="T25" s="65"/>
      <c r="U25" s="56"/>
      <c r="V25" s="56"/>
      <c r="W25" s="56"/>
      <c r="X25" s="56"/>
      <c r="Y25" s="56"/>
      <c r="Z25" s="56"/>
      <c r="AA25" s="56"/>
      <c r="AB25" s="56"/>
      <c r="AC25" s="56"/>
      <c r="AD25" s="56"/>
      <c r="AE25" s="56"/>
      <c r="AF25" s="56"/>
      <c r="AG25" s="172"/>
      <c r="AH25" s="56"/>
      <c r="AI25" s="56"/>
      <c r="AJ25" s="56"/>
      <c r="AK25" s="56"/>
      <c r="AL25" s="56"/>
      <c r="AM25" s="56"/>
      <c r="AN25" s="56"/>
      <c r="AO25" s="56"/>
      <c r="AP25" s="164"/>
      <c r="AQ25" s="349" t="s">
        <v>185</v>
      </c>
      <c r="AR25" s="349"/>
      <c r="AS25" s="349"/>
      <c r="AT25" s="349"/>
      <c r="AU25" s="349"/>
      <c r="AV25" s="349"/>
      <c r="AW25" s="174"/>
      <c r="AX25" s="84"/>
      <c r="AY25" s="84"/>
      <c r="AZ25" s="84"/>
      <c r="BA25" s="84"/>
      <c r="BB25" s="84"/>
      <c r="BC25" s="84"/>
      <c r="BD25" s="84"/>
      <c r="BE25" s="84"/>
      <c r="BF25" s="85"/>
      <c r="BG25" s="85"/>
      <c r="BH25" s="85"/>
      <c r="BI25" s="85"/>
      <c r="BJ25" s="85"/>
      <c r="BK25" s="85"/>
      <c r="BL25" s="85"/>
      <c r="BM25" s="85"/>
      <c r="BN25" s="85"/>
      <c r="BO25" s="85"/>
      <c r="BP25" s="85"/>
      <c r="BQ25" s="85"/>
      <c r="BR25" s="85"/>
      <c r="BS25" s="85"/>
      <c r="BT25" s="85"/>
      <c r="BU25" s="85"/>
      <c r="BV25" s="85"/>
      <c r="CL25" s="67"/>
      <c r="CM25" s="67"/>
      <c r="CN25" s="67"/>
      <c r="CO25" s="67"/>
      <c r="CP25" s="67"/>
      <c r="CQ25" s="67"/>
      <c r="CR25" s="67"/>
      <c r="CS25" s="67"/>
      <c r="CT25" s="67"/>
      <c r="CU25" s="67"/>
      <c r="CV25" s="67"/>
      <c r="CW25" s="67"/>
      <c r="CX25" s="67"/>
      <c r="CY25" s="67"/>
      <c r="CZ25" s="67"/>
      <c r="DA25" s="67"/>
      <c r="DB25" s="67"/>
      <c r="DC25" s="67"/>
      <c r="DD25" s="67"/>
      <c r="DE25" s="67"/>
      <c r="DF25" s="67"/>
      <c r="DG25" s="67"/>
      <c r="DH25" s="61"/>
      <c r="DI25" s="73"/>
      <c r="DJ25" s="73"/>
      <c r="DK25" s="73"/>
      <c r="DL25" s="73"/>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57"/>
      <c r="EL25" s="57"/>
      <c r="EM25" s="57"/>
    </row>
    <row r="26" spans="1:143" ht="15" customHeight="1">
      <c r="A26" s="17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B26" s="56"/>
      <c r="AC26" s="56"/>
      <c r="AD26" s="56"/>
      <c r="AE26" s="56"/>
      <c r="AF26" s="56"/>
      <c r="AG26" s="172"/>
      <c r="AH26" s="56"/>
      <c r="AI26" s="56"/>
      <c r="AJ26" s="56"/>
      <c r="AK26" s="56"/>
      <c r="AL26" s="56"/>
      <c r="AM26" s="56"/>
      <c r="AN26" s="56"/>
      <c r="AO26" s="56"/>
      <c r="AP26" s="56"/>
      <c r="AQ26" s="349"/>
      <c r="AR26" s="349"/>
      <c r="AS26" s="349"/>
      <c r="AT26" s="349"/>
      <c r="AU26" s="349"/>
      <c r="AV26" s="349"/>
      <c r="AW26" s="173"/>
      <c r="AX26" s="58"/>
      <c r="AY26" s="58"/>
      <c r="AZ26" s="58"/>
      <c r="BA26" s="58"/>
      <c r="BB26" s="84"/>
      <c r="BC26" s="84"/>
      <c r="BD26" s="84"/>
      <c r="BE26" s="84"/>
      <c r="BF26" s="85"/>
      <c r="BG26" s="85"/>
      <c r="BH26" s="85"/>
      <c r="BI26" s="85"/>
      <c r="BJ26" s="85"/>
      <c r="BK26" s="85"/>
      <c r="BL26" s="85"/>
      <c r="BM26" s="85"/>
      <c r="BN26" s="85"/>
      <c r="BO26" s="85"/>
      <c r="BP26" s="85"/>
      <c r="BQ26" s="85"/>
      <c r="BR26" s="85"/>
      <c r="BS26" s="85"/>
      <c r="BT26" s="85"/>
      <c r="BU26" s="85"/>
      <c r="BV26" s="85"/>
      <c r="CL26" s="67"/>
      <c r="CM26" s="67"/>
      <c r="CN26" s="67"/>
      <c r="CO26" s="67"/>
      <c r="CP26" s="67"/>
      <c r="CQ26" s="67"/>
      <c r="CR26" s="67"/>
      <c r="CS26" s="67"/>
      <c r="CT26" s="67"/>
      <c r="CU26" s="67"/>
      <c r="CV26" s="67"/>
      <c r="CW26" s="67"/>
      <c r="CX26" s="67"/>
      <c r="CY26" s="67"/>
      <c r="CZ26" s="67"/>
      <c r="DA26" s="67"/>
      <c r="DB26" s="67"/>
      <c r="DC26" s="67"/>
      <c r="DD26" s="67"/>
      <c r="DE26" s="67"/>
      <c r="DF26" s="67"/>
      <c r="DG26" s="67"/>
      <c r="DH26" s="60"/>
      <c r="DI26" s="75"/>
      <c r="DJ26" s="75"/>
      <c r="DK26" s="75"/>
      <c r="DL26" s="75"/>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57"/>
      <c r="EL26" s="57"/>
      <c r="EM26" s="57"/>
    </row>
    <row r="27" spans="1:143" ht="17.25" customHeight="1">
      <c r="A27" s="17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172"/>
      <c r="AH27" s="56"/>
      <c r="AI27" s="56"/>
      <c r="AJ27" s="56"/>
      <c r="AK27" s="56"/>
      <c r="AL27" s="56"/>
      <c r="AM27" s="56"/>
      <c r="AN27" s="56"/>
      <c r="AO27" s="56"/>
      <c r="AP27" s="56"/>
      <c r="AQ27" s="349"/>
      <c r="AR27" s="349"/>
      <c r="AS27" s="349"/>
      <c r="AT27" s="349"/>
      <c r="AU27" s="349"/>
      <c r="AV27" s="349"/>
      <c r="AW27" s="173"/>
      <c r="AX27" s="58"/>
      <c r="AY27" s="58"/>
      <c r="AZ27" s="58"/>
      <c r="BA27" s="58"/>
      <c r="BB27" s="84"/>
      <c r="BC27" s="84"/>
      <c r="BD27" s="84"/>
      <c r="BE27" s="84"/>
      <c r="BF27" s="85"/>
      <c r="BG27" s="85"/>
      <c r="BH27" s="85"/>
      <c r="BI27" s="85"/>
      <c r="BJ27" s="85"/>
      <c r="BK27" s="85"/>
      <c r="BL27" s="85"/>
      <c r="BM27" s="85"/>
      <c r="BN27" s="85"/>
      <c r="BO27" s="85"/>
      <c r="BP27" s="85"/>
      <c r="BQ27" s="85"/>
      <c r="BR27" s="85"/>
      <c r="BS27" s="85"/>
      <c r="BT27" s="85"/>
      <c r="BU27" s="85"/>
      <c r="BV27" s="85"/>
      <c r="CL27" s="67"/>
      <c r="CM27" s="67"/>
      <c r="CN27" s="67"/>
      <c r="CO27" s="67"/>
      <c r="CP27" s="67"/>
      <c r="CQ27" s="67"/>
      <c r="CR27" s="67"/>
      <c r="CS27" s="67"/>
      <c r="CT27" s="67"/>
      <c r="CU27" s="67"/>
      <c r="CV27" s="67"/>
      <c r="CW27" s="67"/>
      <c r="CX27" s="67"/>
      <c r="CY27" s="67"/>
      <c r="CZ27" s="67"/>
      <c r="DA27" s="67"/>
      <c r="DB27" s="67"/>
      <c r="DC27" s="67"/>
      <c r="DD27" s="67"/>
      <c r="DE27" s="67"/>
      <c r="DF27" s="67"/>
      <c r="DG27" s="67"/>
      <c r="DH27" s="60"/>
      <c r="DI27" s="75"/>
      <c r="DJ27" s="75"/>
      <c r="DK27" s="75"/>
      <c r="DL27" s="75"/>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57"/>
      <c r="EL27" s="57"/>
      <c r="EM27" s="57"/>
    </row>
    <row r="28" spans="1:143" ht="23.25" customHeight="1">
      <c r="A28" s="17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172"/>
      <c r="AH28" s="56"/>
      <c r="AI28" s="56"/>
      <c r="AJ28" s="56"/>
      <c r="AK28" s="56"/>
      <c r="AL28" s="56"/>
      <c r="AM28" s="56"/>
      <c r="AN28" s="56"/>
      <c r="AO28" s="56"/>
      <c r="AP28" s="56"/>
      <c r="AQ28" s="349"/>
      <c r="AR28" s="349"/>
      <c r="AS28" s="349"/>
      <c r="AT28" s="349"/>
      <c r="AU28" s="349"/>
      <c r="AV28" s="349"/>
      <c r="AW28" s="173"/>
      <c r="AX28" s="58"/>
      <c r="AY28" s="58"/>
      <c r="AZ28" s="58"/>
      <c r="BA28" s="58"/>
      <c r="BB28" s="58"/>
      <c r="BC28" s="58"/>
      <c r="BD28" s="58"/>
      <c r="BE28" s="58"/>
      <c r="CL28" s="67"/>
      <c r="CM28" s="67"/>
      <c r="CN28" s="67"/>
      <c r="CO28" s="67"/>
      <c r="CP28" s="67"/>
      <c r="CQ28" s="67"/>
      <c r="CR28" s="67"/>
      <c r="CS28" s="67"/>
      <c r="CT28" s="67"/>
      <c r="CU28" s="67"/>
      <c r="CV28" s="67"/>
      <c r="CW28" s="67"/>
      <c r="CX28" s="67"/>
      <c r="CY28" s="67"/>
      <c r="CZ28" s="67"/>
      <c r="DA28" s="67"/>
      <c r="DB28" s="67"/>
      <c r="DC28" s="67"/>
      <c r="DD28" s="67"/>
      <c r="DE28" s="67"/>
      <c r="DF28" s="67"/>
      <c r="DG28" s="67"/>
      <c r="DH28" s="61"/>
      <c r="DI28" s="73"/>
      <c r="DJ28" s="73"/>
      <c r="DK28" s="73"/>
      <c r="DL28" s="73"/>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57"/>
      <c r="EL28" s="57"/>
      <c r="EM28" s="57"/>
    </row>
    <row r="29" spans="1:143" ht="15" customHeight="1">
      <c r="A29" s="17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172"/>
      <c r="AH29" s="56"/>
      <c r="AI29" s="56"/>
      <c r="AJ29" s="56"/>
      <c r="AK29" s="56"/>
      <c r="AL29" s="56"/>
      <c r="AM29" s="56"/>
      <c r="AN29" s="56"/>
      <c r="AO29" s="56"/>
      <c r="AP29" s="56"/>
      <c r="AQ29" s="349"/>
      <c r="AR29" s="349"/>
      <c r="AS29" s="349"/>
      <c r="AT29" s="349"/>
      <c r="AU29" s="349"/>
      <c r="AV29" s="349"/>
      <c r="AW29" s="173"/>
      <c r="AX29" s="58"/>
      <c r="AY29" s="58"/>
      <c r="AZ29" s="58"/>
      <c r="BA29" s="58"/>
      <c r="BB29" s="88"/>
      <c r="BC29" s="88"/>
      <c r="BD29" s="88"/>
      <c r="BE29" s="88"/>
      <c r="BF29" s="89"/>
      <c r="BG29" s="89"/>
      <c r="BH29" s="89"/>
      <c r="BI29" s="89"/>
      <c r="BJ29" s="89"/>
      <c r="BK29" s="89"/>
      <c r="BL29" s="89"/>
      <c r="BM29" s="89"/>
      <c r="BN29" s="89"/>
      <c r="BO29" s="89"/>
      <c r="BP29" s="89"/>
      <c r="BQ29" s="89"/>
      <c r="BR29" s="89"/>
      <c r="BS29" s="89"/>
      <c r="BT29" s="89"/>
      <c r="BU29" s="89"/>
      <c r="BV29" s="89"/>
      <c r="CL29" s="67"/>
      <c r="CM29" s="67"/>
      <c r="CN29" s="67"/>
      <c r="CO29" s="67"/>
      <c r="CP29" s="67"/>
      <c r="CQ29" s="67"/>
      <c r="CR29" s="67"/>
      <c r="CS29" s="67"/>
      <c r="CT29" s="67"/>
      <c r="CU29" s="67"/>
      <c r="CV29" s="67"/>
      <c r="CW29" s="67"/>
      <c r="CX29" s="67"/>
      <c r="CY29" s="67"/>
      <c r="CZ29" s="67"/>
      <c r="DA29" s="67"/>
      <c r="DB29" s="67"/>
      <c r="DC29" s="67"/>
      <c r="DD29" s="67"/>
      <c r="DE29" s="67"/>
      <c r="DF29" s="67"/>
      <c r="DG29" s="67"/>
      <c r="DH29" s="60"/>
      <c r="DI29" s="75"/>
      <c r="DJ29" s="75"/>
      <c r="DK29" s="75"/>
      <c r="DL29" s="75"/>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57"/>
      <c r="EL29" s="57"/>
      <c r="EM29" s="57"/>
    </row>
    <row r="30" spans="1:143">
      <c r="A30" s="172"/>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172"/>
      <c r="AH30" s="56"/>
      <c r="AI30" s="56"/>
      <c r="AJ30" s="56"/>
      <c r="AK30" s="56"/>
      <c r="AL30" s="56"/>
      <c r="AM30" s="56"/>
      <c r="AN30" s="56"/>
      <c r="AO30" s="56"/>
      <c r="AP30" s="56"/>
      <c r="AQ30" s="349"/>
      <c r="AR30" s="349"/>
      <c r="AS30" s="349"/>
      <c r="AT30" s="349"/>
      <c r="AU30" s="349"/>
      <c r="AV30" s="349"/>
      <c r="AW30" s="173"/>
      <c r="AX30" s="58"/>
      <c r="AY30" s="58"/>
      <c r="AZ30" s="58"/>
      <c r="BA30" s="58"/>
      <c r="BB30" s="88"/>
      <c r="BC30" s="88"/>
      <c r="BD30" s="88"/>
      <c r="BE30" s="88"/>
      <c r="BF30" s="89"/>
      <c r="BG30" s="89"/>
      <c r="BH30" s="89"/>
      <c r="BI30" s="89"/>
      <c r="BJ30" s="89"/>
      <c r="BK30" s="89"/>
      <c r="BL30" s="89"/>
      <c r="BM30" s="89"/>
      <c r="BN30" s="89"/>
      <c r="BO30" s="89"/>
      <c r="BP30" s="89"/>
      <c r="BQ30" s="89"/>
      <c r="BR30" s="89"/>
      <c r="BS30" s="89"/>
      <c r="BT30" s="89"/>
      <c r="BU30" s="89"/>
      <c r="BV30" s="89"/>
      <c r="CL30" s="67"/>
      <c r="CM30" s="67"/>
      <c r="CN30" s="67"/>
      <c r="CO30" s="67"/>
      <c r="CP30" s="67"/>
      <c r="CQ30" s="67"/>
      <c r="CR30" s="67"/>
      <c r="CS30" s="67"/>
      <c r="CT30" s="67"/>
      <c r="CU30" s="67"/>
      <c r="CV30" s="67"/>
      <c r="CW30" s="67"/>
      <c r="CX30" s="67"/>
      <c r="CY30" s="67"/>
      <c r="CZ30" s="67"/>
      <c r="DA30" s="67"/>
      <c r="DB30" s="67"/>
      <c r="DC30" s="67"/>
      <c r="DD30" s="67"/>
      <c r="DE30" s="67"/>
      <c r="DF30" s="67"/>
      <c r="DG30" s="67"/>
      <c r="DH30" s="60"/>
      <c r="DI30" s="75"/>
      <c r="DJ30" s="75"/>
      <c r="DK30" s="75"/>
      <c r="DL30" s="75"/>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57"/>
      <c r="EL30" s="57"/>
      <c r="EM30" s="57"/>
    </row>
    <row r="31" spans="1:143" ht="21" customHeight="1">
      <c r="A31" s="172"/>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172"/>
      <c r="AH31" s="56"/>
      <c r="AI31" s="56"/>
      <c r="AJ31" s="56"/>
      <c r="AK31" s="56"/>
      <c r="AL31" s="56"/>
      <c r="AM31" s="56"/>
      <c r="AN31" s="56"/>
      <c r="AO31" s="56"/>
      <c r="AP31" s="56"/>
      <c r="AQ31" s="349"/>
      <c r="AR31" s="349"/>
      <c r="AS31" s="349"/>
      <c r="AT31" s="349"/>
      <c r="AU31" s="349"/>
      <c r="AV31" s="349"/>
      <c r="AW31" s="173"/>
      <c r="AX31" s="58"/>
      <c r="AY31" s="58"/>
      <c r="AZ31" s="58"/>
      <c r="BA31" s="58"/>
      <c r="BB31" s="88"/>
      <c r="BC31" s="88"/>
      <c r="BD31" s="88"/>
      <c r="BE31" s="88"/>
      <c r="BF31" s="89"/>
      <c r="BG31" s="89"/>
      <c r="BH31" s="89"/>
      <c r="BI31" s="89"/>
      <c r="BJ31" s="89"/>
      <c r="BK31" s="89"/>
      <c r="BL31" s="89"/>
      <c r="BM31" s="89"/>
      <c r="BN31" s="89"/>
      <c r="BO31" s="89"/>
      <c r="BP31" s="89"/>
      <c r="BQ31" s="89"/>
      <c r="BR31" s="89"/>
      <c r="BS31" s="89"/>
      <c r="BT31" s="89"/>
      <c r="BU31" s="89"/>
      <c r="BV31" s="89"/>
      <c r="CL31" s="67"/>
      <c r="CM31" s="67"/>
      <c r="CN31" s="67"/>
      <c r="CO31" s="67"/>
      <c r="CP31" s="67"/>
      <c r="CQ31" s="67"/>
      <c r="CR31" s="67"/>
      <c r="CS31" s="67"/>
      <c r="CT31" s="67"/>
      <c r="CU31" s="67"/>
      <c r="CV31" s="67"/>
      <c r="CW31" s="67"/>
      <c r="CX31" s="67"/>
      <c r="CY31" s="67"/>
      <c r="CZ31" s="67"/>
      <c r="DA31" s="67"/>
      <c r="DB31" s="67"/>
      <c r="DC31" s="67"/>
      <c r="DD31" s="67"/>
      <c r="DE31" s="67"/>
      <c r="DF31" s="67"/>
      <c r="DG31" s="67"/>
      <c r="DH31" s="61"/>
      <c r="DI31" s="73"/>
      <c r="DJ31" s="73"/>
      <c r="DK31" s="73"/>
      <c r="DL31" s="73"/>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57"/>
      <c r="EL31" s="57"/>
      <c r="EM31" s="57"/>
    </row>
    <row r="32" spans="1:143" ht="31.5" customHeight="1">
      <c r="A32" s="172"/>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172"/>
      <c r="AH32" s="56"/>
      <c r="AI32" s="56"/>
      <c r="AJ32" s="56"/>
      <c r="AK32" s="56"/>
      <c r="AL32" s="56"/>
      <c r="AM32" s="56"/>
      <c r="AN32" s="56"/>
      <c r="AO32" s="56"/>
      <c r="AP32" s="56"/>
      <c r="AQ32" s="349"/>
      <c r="AR32" s="349"/>
      <c r="AS32" s="349"/>
      <c r="AT32" s="349"/>
      <c r="AU32" s="349"/>
      <c r="AV32" s="349"/>
      <c r="AW32" s="173"/>
      <c r="AX32" s="58"/>
      <c r="AY32" s="58"/>
      <c r="AZ32" s="58"/>
      <c r="BA32" s="58"/>
      <c r="BB32" s="88"/>
      <c r="BC32" s="88"/>
      <c r="BD32" s="88"/>
      <c r="BE32" s="88"/>
      <c r="BF32" s="89"/>
      <c r="BG32" s="89"/>
      <c r="BH32" s="89"/>
      <c r="BI32" s="89"/>
      <c r="BJ32" s="89"/>
      <c r="BK32" s="89"/>
      <c r="BL32" s="89"/>
      <c r="BM32" s="89"/>
      <c r="BN32" s="89"/>
      <c r="BO32" s="89"/>
      <c r="BP32" s="89"/>
      <c r="BQ32" s="89"/>
      <c r="BR32" s="89"/>
      <c r="BS32" s="89"/>
      <c r="BT32" s="89"/>
      <c r="BU32" s="89"/>
      <c r="BV32" s="89"/>
      <c r="CL32" s="67"/>
      <c r="CM32" s="67"/>
      <c r="CN32" s="67"/>
      <c r="CO32" s="67"/>
      <c r="CP32" s="67"/>
      <c r="CQ32" s="67"/>
      <c r="CR32" s="67"/>
      <c r="CS32" s="67"/>
      <c r="CT32" s="67"/>
      <c r="CU32" s="67"/>
      <c r="CV32" s="67"/>
      <c r="CW32" s="67"/>
      <c r="CX32" s="67"/>
      <c r="CY32" s="67"/>
      <c r="CZ32" s="67"/>
      <c r="DA32" s="67"/>
      <c r="DB32" s="67"/>
      <c r="DC32" s="67"/>
      <c r="DD32" s="67"/>
      <c r="DE32" s="67"/>
      <c r="DF32" s="67"/>
      <c r="DG32" s="67"/>
      <c r="DH32" s="60"/>
      <c r="DI32" s="75"/>
      <c r="DJ32" s="75"/>
      <c r="DK32" s="75"/>
      <c r="DL32" s="75"/>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57"/>
      <c r="EL32" s="57"/>
      <c r="EM32" s="57"/>
    </row>
    <row r="33" spans="1:143" ht="15" customHeight="1">
      <c r="A33" s="172"/>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172"/>
      <c r="AH33" s="56"/>
      <c r="AI33" s="56"/>
      <c r="AJ33" s="56"/>
      <c r="AK33" s="56"/>
      <c r="AL33" s="56"/>
      <c r="AM33" s="56"/>
      <c r="AN33" s="56"/>
      <c r="AO33" s="56"/>
      <c r="AP33" s="56"/>
      <c r="AQ33" s="56"/>
      <c r="AR33" s="56"/>
      <c r="AS33" s="56"/>
      <c r="AT33" s="56"/>
      <c r="AU33" s="56"/>
      <c r="AV33" s="56"/>
      <c r="AW33" s="173"/>
      <c r="AX33" s="58"/>
      <c r="AY33" s="58"/>
      <c r="AZ33" s="58"/>
      <c r="BA33" s="58"/>
      <c r="BB33" s="88"/>
      <c r="BC33" s="88"/>
      <c r="BD33" s="88"/>
      <c r="BE33" s="88"/>
      <c r="BF33" s="89"/>
      <c r="BG33" s="89"/>
      <c r="BH33" s="89"/>
      <c r="BI33" s="89"/>
      <c r="BJ33" s="89"/>
      <c r="BK33" s="89"/>
      <c r="BL33" s="89"/>
      <c r="BM33" s="89"/>
      <c r="BN33" s="89"/>
      <c r="BO33" s="89"/>
      <c r="BP33" s="89"/>
      <c r="BQ33" s="89"/>
      <c r="BR33" s="89"/>
      <c r="BS33" s="89"/>
      <c r="BT33" s="89"/>
      <c r="BU33" s="89"/>
      <c r="BV33" s="89"/>
      <c r="CL33" s="67"/>
      <c r="CM33" s="67"/>
      <c r="CN33" s="67"/>
      <c r="CO33" s="67"/>
      <c r="CP33" s="67"/>
      <c r="CQ33" s="67"/>
      <c r="CR33" s="67"/>
      <c r="CS33" s="67"/>
      <c r="CT33" s="67"/>
      <c r="CU33" s="67"/>
      <c r="CV33" s="67"/>
      <c r="CW33" s="67"/>
      <c r="CX33" s="67"/>
      <c r="CY33" s="67"/>
      <c r="CZ33" s="67"/>
      <c r="DA33" s="67"/>
      <c r="DB33" s="67"/>
      <c r="DC33" s="67"/>
      <c r="DD33" s="67"/>
      <c r="DE33" s="67"/>
      <c r="DF33" s="67"/>
      <c r="DG33" s="67"/>
      <c r="DH33" s="60"/>
      <c r="DI33" s="75"/>
      <c r="DJ33" s="75"/>
      <c r="DK33" s="75"/>
      <c r="DL33" s="75"/>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57"/>
      <c r="EL33" s="57"/>
      <c r="EM33" s="57"/>
    </row>
    <row r="34" spans="1:143" ht="45.75" customHeight="1" thickBot="1">
      <c r="A34" s="172"/>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172"/>
      <c r="AH34" s="56"/>
      <c r="AI34" s="56"/>
      <c r="AJ34" s="56"/>
      <c r="AK34" s="56"/>
      <c r="AL34" s="56"/>
      <c r="AM34" s="56"/>
      <c r="AN34" s="56"/>
      <c r="AO34" s="56"/>
      <c r="AP34" s="56"/>
      <c r="AQ34" s="71"/>
      <c r="AR34" s="71"/>
      <c r="AS34" s="71"/>
      <c r="AT34" s="71"/>
      <c r="AU34" s="71"/>
      <c r="AV34" s="71"/>
      <c r="AW34" s="173"/>
      <c r="AX34" s="58"/>
      <c r="AY34" s="58"/>
      <c r="AZ34" s="58"/>
      <c r="BA34" s="58"/>
      <c r="BB34" s="88"/>
      <c r="BC34" s="88"/>
      <c r="BD34" s="88"/>
      <c r="BE34" s="88"/>
      <c r="BF34" s="89"/>
      <c r="BG34" s="89"/>
      <c r="BH34" s="89"/>
      <c r="BI34" s="89"/>
      <c r="BJ34" s="89"/>
      <c r="BK34" s="89"/>
      <c r="BL34" s="89"/>
      <c r="BM34" s="89"/>
      <c r="BN34" s="89"/>
      <c r="BO34" s="89"/>
      <c r="BP34" s="89"/>
      <c r="BQ34" s="89"/>
      <c r="BR34" s="89"/>
      <c r="BS34" s="89"/>
      <c r="BT34" s="89"/>
      <c r="BU34" s="89"/>
      <c r="BV34" s="89"/>
      <c r="CL34" s="67"/>
      <c r="CM34" s="67"/>
      <c r="CN34" s="67"/>
      <c r="CO34" s="67"/>
      <c r="CP34" s="67"/>
      <c r="CQ34" s="67"/>
      <c r="CR34" s="67"/>
      <c r="CS34" s="67"/>
      <c r="CT34" s="67"/>
      <c r="CU34" s="67"/>
      <c r="CV34" s="67"/>
      <c r="CW34" s="67"/>
      <c r="CX34" s="67"/>
      <c r="CY34" s="67"/>
      <c r="CZ34" s="67"/>
      <c r="DA34" s="67"/>
      <c r="DB34" s="67"/>
      <c r="DC34" s="67"/>
      <c r="DD34" s="67"/>
      <c r="DE34" s="67"/>
      <c r="DF34" s="67"/>
      <c r="DG34" s="67"/>
      <c r="DH34" s="61"/>
      <c r="DI34" s="73"/>
      <c r="DJ34" s="73"/>
      <c r="DK34" s="73"/>
      <c r="DL34" s="73"/>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57"/>
      <c r="EL34" s="57"/>
      <c r="EM34" s="57"/>
    </row>
    <row r="35" spans="1:143" ht="19.5" customHeight="1">
      <c r="A35" s="172"/>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172"/>
      <c r="AH35" s="56"/>
      <c r="AI35" s="56"/>
      <c r="AJ35" s="56"/>
      <c r="AK35" s="56"/>
      <c r="AL35" s="56"/>
      <c r="AM35" s="56"/>
      <c r="AN35" s="56"/>
      <c r="AO35" s="56"/>
      <c r="AP35" s="56"/>
      <c r="AQ35" s="353" t="s">
        <v>164</v>
      </c>
      <c r="AR35" s="354"/>
      <c r="AS35" s="354"/>
      <c r="AT35" s="354"/>
      <c r="AU35" s="354"/>
      <c r="AV35" s="354"/>
      <c r="AW35" s="171"/>
      <c r="AX35" s="58"/>
      <c r="AY35" s="58"/>
      <c r="AZ35" s="58"/>
      <c r="BA35" s="58"/>
      <c r="BB35" s="88"/>
      <c r="BC35" s="88"/>
      <c r="BD35" s="88"/>
      <c r="BE35" s="88"/>
      <c r="BF35" s="89"/>
      <c r="BG35" s="89"/>
      <c r="BH35" s="89"/>
      <c r="BI35" s="89"/>
      <c r="BJ35" s="89"/>
      <c r="BK35" s="89"/>
      <c r="BL35" s="89"/>
      <c r="BM35" s="89"/>
      <c r="BN35" s="89"/>
      <c r="BO35" s="89"/>
      <c r="BP35" s="89"/>
      <c r="BQ35" s="89"/>
      <c r="BR35" s="89"/>
      <c r="BS35" s="89"/>
      <c r="BT35" s="89"/>
      <c r="BU35" s="89"/>
      <c r="BV35" s="89"/>
      <c r="CL35" s="67"/>
      <c r="CM35" s="67"/>
      <c r="CN35" s="67"/>
      <c r="CO35" s="67"/>
      <c r="CP35" s="67"/>
      <c r="CQ35" s="67"/>
      <c r="CR35" s="67"/>
      <c r="CS35" s="67"/>
      <c r="CT35" s="67"/>
      <c r="CU35" s="67"/>
      <c r="CV35" s="67"/>
      <c r="CW35" s="67"/>
      <c r="CX35" s="67"/>
      <c r="CY35" s="67"/>
      <c r="CZ35" s="67"/>
      <c r="DA35" s="67"/>
      <c r="DB35" s="67"/>
      <c r="DC35" s="67"/>
      <c r="DD35" s="67"/>
      <c r="DE35" s="67"/>
      <c r="DF35" s="67"/>
      <c r="DG35" s="67"/>
      <c r="DH35" s="60"/>
      <c r="DI35" s="75"/>
      <c r="DJ35" s="75"/>
      <c r="DK35" s="75"/>
      <c r="DL35" s="75"/>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57"/>
      <c r="EL35" s="57"/>
      <c r="EM35" s="57"/>
    </row>
    <row r="36" spans="1:143" ht="15" customHeight="1">
      <c r="A36" s="172"/>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172"/>
      <c r="AH36" s="56"/>
      <c r="AI36" s="56"/>
      <c r="AJ36" s="56"/>
      <c r="AK36" s="56"/>
      <c r="AL36" s="56"/>
      <c r="AM36" s="56"/>
      <c r="AN36" s="56"/>
      <c r="AO36" s="56"/>
      <c r="AP36" s="56"/>
      <c r="AQ36" s="355"/>
      <c r="AR36" s="349"/>
      <c r="AS36" s="349"/>
      <c r="AT36" s="349"/>
      <c r="AU36" s="349"/>
      <c r="AV36" s="349"/>
      <c r="AW36" s="173"/>
      <c r="AX36" s="58"/>
      <c r="AY36" s="58"/>
      <c r="AZ36" s="58"/>
      <c r="BA36" s="58"/>
      <c r="BB36" s="58"/>
      <c r="BC36" s="58"/>
      <c r="BD36" s="58"/>
      <c r="BE36" s="58"/>
      <c r="CL36" s="67"/>
      <c r="CM36" s="67"/>
      <c r="CN36" s="67"/>
      <c r="CO36" s="67"/>
      <c r="CP36" s="67"/>
      <c r="CQ36" s="67"/>
      <c r="CR36" s="67"/>
      <c r="CS36" s="67"/>
      <c r="CT36" s="67"/>
      <c r="CU36" s="67"/>
      <c r="CV36" s="67"/>
      <c r="CW36" s="67"/>
      <c r="CX36" s="67"/>
      <c r="CY36" s="67"/>
      <c r="CZ36" s="67"/>
      <c r="DA36" s="67"/>
      <c r="DB36" s="67"/>
      <c r="DC36" s="67"/>
      <c r="DD36" s="67"/>
      <c r="DE36" s="67"/>
      <c r="DF36" s="67"/>
      <c r="DG36" s="67"/>
      <c r="DH36" s="60"/>
      <c r="DI36" s="75"/>
      <c r="DJ36" s="75"/>
      <c r="DK36" s="75"/>
      <c r="DL36" s="75"/>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57"/>
      <c r="EL36" s="57"/>
      <c r="EM36" s="57"/>
    </row>
    <row r="37" spans="1:143" ht="15.75" customHeight="1">
      <c r="A37" s="172"/>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172"/>
      <c r="AH37" s="56"/>
      <c r="AI37" s="56"/>
      <c r="AJ37" s="56"/>
      <c r="AK37" s="56"/>
      <c r="AL37" s="56"/>
      <c r="AM37" s="56"/>
      <c r="AN37" s="56"/>
      <c r="AO37" s="56"/>
      <c r="AP37" s="56"/>
      <c r="AQ37" s="172"/>
      <c r="AR37" s="56"/>
      <c r="AS37" s="56"/>
      <c r="AT37" s="56"/>
      <c r="AU37" s="56"/>
      <c r="AV37" s="158"/>
      <c r="AW37" s="173"/>
      <c r="AX37" s="58"/>
      <c r="AY37" s="58"/>
      <c r="AZ37" s="58"/>
      <c r="BA37" s="58"/>
      <c r="BB37" s="84"/>
      <c r="BC37" s="84"/>
      <c r="BD37" s="84"/>
      <c r="BE37" s="84"/>
      <c r="BF37" s="85"/>
      <c r="BG37" s="85"/>
      <c r="BH37" s="85"/>
      <c r="BI37" s="85"/>
      <c r="BJ37" s="85"/>
      <c r="BK37" s="85"/>
      <c r="BL37" s="85"/>
      <c r="BM37" s="85"/>
      <c r="BN37" s="85"/>
      <c r="BO37" s="85"/>
      <c r="BP37" s="85"/>
      <c r="BQ37" s="85"/>
      <c r="BR37" s="85"/>
      <c r="BS37" s="85"/>
      <c r="BT37" s="85"/>
      <c r="BU37" s="85"/>
      <c r="BV37" s="85"/>
      <c r="CL37" s="67"/>
      <c r="CM37" s="67"/>
      <c r="CN37" s="67"/>
      <c r="CO37" s="67"/>
      <c r="CP37" s="67"/>
      <c r="CQ37" s="67"/>
      <c r="CR37" s="67"/>
      <c r="CS37" s="67"/>
      <c r="CT37" s="67"/>
      <c r="CU37" s="67"/>
      <c r="CV37" s="67"/>
      <c r="CW37" s="67"/>
      <c r="CX37" s="67"/>
      <c r="CY37" s="67"/>
      <c r="CZ37" s="67"/>
      <c r="DA37" s="67"/>
      <c r="DB37" s="67"/>
      <c r="DC37" s="67"/>
      <c r="DD37" s="67"/>
      <c r="DE37" s="67"/>
      <c r="DF37" s="67"/>
      <c r="DG37" s="67"/>
      <c r="DH37" s="61"/>
      <c r="DI37" s="73"/>
      <c r="DJ37" s="73"/>
      <c r="DK37" s="73"/>
      <c r="DL37" s="73"/>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row>
    <row r="38" spans="1:143" ht="15" customHeight="1">
      <c r="A38" s="172"/>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172"/>
      <c r="AH38" s="56"/>
      <c r="AI38" s="56"/>
      <c r="AJ38" s="56"/>
      <c r="AK38" s="56"/>
      <c r="AL38" s="56"/>
      <c r="AM38" s="56"/>
      <c r="AN38" s="56"/>
      <c r="AO38" s="56"/>
      <c r="AP38" s="56"/>
      <c r="AQ38" s="172"/>
      <c r="AR38" s="56"/>
      <c r="AS38" s="56"/>
      <c r="AT38" s="56"/>
      <c r="AU38" s="56"/>
      <c r="AV38" s="56"/>
      <c r="AW38" s="173"/>
      <c r="AX38" s="58"/>
      <c r="AY38" s="58"/>
      <c r="AZ38" s="58"/>
      <c r="BA38" s="58"/>
      <c r="BB38" s="84"/>
      <c r="BC38" s="84"/>
      <c r="BD38" s="84"/>
      <c r="BE38" s="84"/>
      <c r="BF38" s="85"/>
      <c r="BG38" s="85"/>
      <c r="BH38" s="85"/>
      <c r="BI38" s="85"/>
      <c r="BJ38" s="85"/>
      <c r="BK38" s="85"/>
      <c r="BL38" s="85"/>
      <c r="BM38" s="85"/>
      <c r="BN38" s="85"/>
      <c r="BO38" s="85"/>
      <c r="BP38" s="85"/>
      <c r="BQ38" s="85"/>
      <c r="BR38" s="85"/>
      <c r="BS38" s="85"/>
      <c r="BT38" s="85"/>
      <c r="BU38" s="85"/>
      <c r="BV38" s="85"/>
      <c r="CL38" s="67"/>
      <c r="CM38" s="67"/>
      <c r="CN38" s="67"/>
      <c r="CO38" s="67"/>
      <c r="CP38" s="67"/>
      <c r="CQ38" s="67"/>
      <c r="CR38" s="67"/>
      <c r="CS38" s="67"/>
      <c r="CT38" s="67"/>
      <c r="CU38" s="67"/>
      <c r="CV38" s="67"/>
      <c r="CW38" s="67"/>
      <c r="CX38" s="67"/>
      <c r="CY38" s="67"/>
      <c r="CZ38" s="67"/>
      <c r="DA38" s="67"/>
      <c r="DB38" s="67"/>
      <c r="DC38" s="67"/>
      <c r="DD38" s="67"/>
      <c r="DE38" s="67"/>
      <c r="DF38" s="67"/>
      <c r="DG38" s="67"/>
      <c r="DH38" s="60"/>
      <c r="DI38" s="75"/>
      <c r="DJ38" s="75"/>
      <c r="DK38" s="75"/>
      <c r="DL38" s="75"/>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57"/>
      <c r="EL38" s="57"/>
      <c r="EM38" s="57"/>
    </row>
    <row r="39" spans="1:143" ht="15" customHeight="1">
      <c r="A39" s="172"/>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172"/>
      <c r="AH39" s="56"/>
      <c r="AI39" s="56"/>
      <c r="AJ39" s="56"/>
      <c r="AK39" s="56"/>
      <c r="AL39" s="56"/>
      <c r="AM39" s="56"/>
      <c r="AN39" s="56"/>
      <c r="AO39" s="56"/>
      <c r="AP39" s="56"/>
      <c r="AQ39" s="172"/>
      <c r="AR39" s="56"/>
      <c r="AS39" s="56"/>
      <c r="AT39" s="56"/>
      <c r="AU39" s="56"/>
      <c r="AV39" s="65"/>
      <c r="AW39" s="173"/>
      <c r="AX39" s="58"/>
      <c r="AY39" s="58"/>
      <c r="AZ39" s="58"/>
      <c r="BA39" s="58"/>
      <c r="BB39" s="56"/>
      <c r="BC39" s="56"/>
      <c r="BD39" s="84"/>
      <c r="BE39" s="84"/>
      <c r="BF39" s="85"/>
      <c r="BG39" s="85"/>
      <c r="BH39" s="85"/>
      <c r="BI39" s="85"/>
      <c r="BJ39" s="85"/>
      <c r="BK39" s="85"/>
      <c r="BL39" s="85"/>
      <c r="BM39" s="85"/>
      <c r="BN39" s="85"/>
      <c r="BO39" s="85"/>
      <c r="BP39" s="85"/>
      <c r="BQ39" s="85"/>
      <c r="BR39" s="85"/>
      <c r="BS39" s="85"/>
      <c r="BT39" s="85"/>
      <c r="BU39" s="85"/>
      <c r="BV39" s="85"/>
      <c r="CL39" s="67"/>
      <c r="CM39" s="67"/>
      <c r="CN39" s="67"/>
      <c r="CO39" s="67"/>
      <c r="CP39" s="67"/>
      <c r="CQ39" s="67"/>
      <c r="CR39" s="67"/>
      <c r="CS39" s="67"/>
      <c r="CT39" s="67"/>
      <c r="CU39" s="67"/>
      <c r="CV39" s="67"/>
      <c r="CW39" s="67"/>
      <c r="CX39" s="67"/>
      <c r="CY39" s="67"/>
      <c r="CZ39" s="67"/>
      <c r="DA39" s="67"/>
      <c r="DB39" s="67"/>
      <c r="DC39" s="67"/>
      <c r="DD39" s="67"/>
      <c r="DE39" s="67"/>
      <c r="DF39" s="67"/>
      <c r="DG39" s="67"/>
      <c r="DH39" s="60"/>
      <c r="DI39" s="75"/>
      <c r="DJ39" s="75"/>
      <c r="DK39" s="75"/>
      <c r="DL39" s="75"/>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57"/>
      <c r="EL39" s="57"/>
      <c r="EM39" s="57"/>
    </row>
    <row r="40" spans="1:143" ht="15" customHeight="1">
      <c r="A40" s="172"/>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172"/>
      <c r="AH40" s="56"/>
      <c r="AI40" s="56"/>
      <c r="AJ40" s="56"/>
      <c r="AK40" s="56"/>
      <c r="AL40" s="56"/>
      <c r="AM40" s="56"/>
      <c r="AN40" s="56"/>
      <c r="AO40" s="56"/>
      <c r="AP40" s="56"/>
      <c r="AQ40" s="172"/>
      <c r="AR40" s="56"/>
      <c r="AS40" s="56"/>
      <c r="AT40" s="56"/>
      <c r="AU40" s="56"/>
      <c r="AV40" s="56"/>
      <c r="AW40" s="173"/>
      <c r="AX40" s="58"/>
      <c r="AY40" s="58"/>
      <c r="AZ40" s="165"/>
      <c r="BA40" s="165"/>
      <c r="BB40" s="56"/>
      <c r="BC40" s="56"/>
      <c r="BD40" s="58"/>
      <c r="BE40" s="58"/>
      <c r="CL40" s="67"/>
      <c r="CM40" s="67"/>
      <c r="CN40" s="67"/>
      <c r="CO40" s="67"/>
      <c r="CP40" s="67"/>
      <c r="CQ40" s="67"/>
      <c r="CR40" s="67"/>
      <c r="CS40" s="67"/>
      <c r="CT40" s="67"/>
      <c r="CU40" s="67"/>
      <c r="CV40" s="67"/>
      <c r="CW40" s="67"/>
      <c r="CX40" s="67"/>
      <c r="CY40" s="67"/>
      <c r="CZ40" s="67"/>
      <c r="DA40" s="67"/>
      <c r="DB40" s="67"/>
      <c r="DC40" s="67"/>
      <c r="DD40" s="67"/>
      <c r="DE40" s="67"/>
      <c r="DF40" s="67"/>
      <c r="DG40" s="67"/>
      <c r="DH40" s="61"/>
      <c r="DI40" s="62"/>
      <c r="DJ40" s="62"/>
      <c r="DK40" s="62"/>
      <c r="DL40" s="62"/>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row>
    <row r="41" spans="1:143" ht="15" customHeight="1">
      <c r="A41" s="17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172"/>
      <c r="AH41" s="56"/>
      <c r="AI41" s="56"/>
      <c r="AJ41" s="56"/>
      <c r="AK41" s="56"/>
      <c r="AL41" s="56"/>
      <c r="AM41" s="56"/>
      <c r="AN41" s="56"/>
      <c r="AO41" s="56"/>
      <c r="AP41" s="56"/>
      <c r="AQ41" s="172"/>
      <c r="AR41" s="56"/>
      <c r="AS41" s="56"/>
      <c r="AT41" s="56"/>
      <c r="AU41" s="56"/>
      <c r="AV41" s="56"/>
      <c r="AW41" s="173"/>
      <c r="AX41" s="58"/>
      <c r="AY41" s="58"/>
      <c r="AZ41" s="58"/>
      <c r="BA41" s="58"/>
      <c r="BB41" s="56"/>
      <c r="BC41" s="56"/>
      <c r="BD41" s="58"/>
      <c r="BE41" s="58"/>
      <c r="CL41" s="67"/>
      <c r="CM41" s="67"/>
      <c r="CN41" s="67"/>
      <c r="CO41" s="67"/>
      <c r="CP41" s="67"/>
      <c r="CQ41" s="67"/>
      <c r="CR41" s="67"/>
      <c r="CS41" s="67"/>
      <c r="CT41" s="67"/>
      <c r="CU41" s="67"/>
      <c r="CV41" s="67"/>
      <c r="CW41" s="67"/>
      <c r="CX41" s="67"/>
      <c r="CY41" s="67"/>
      <c r="CZ41" s="67"/>
      <c r="DA41" s="67"/>
      <c r="DB41" s="67"/>
      <c r="DC41" s="67"/>
      <c r="DD41" s="67"/>
      <c r="DE41" s="67"/>
      <c r="DF41" s="67"/>
      <c r="DG41" s="67"/>
      <c r="DH41" s="61"/>
      <c r="DI41" s="62"/>
      <c r="DJ41" s="62"/>
      <c r="DK41" s="62"/>
      <c r="DL41" s="62"/>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row>
    <row r="42" spans="1:143" ht="22.5" customHeight="1">
      <c r="A42" s="172"/>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159"/>
      <c r="AD42" s="159"/>
      <c r="AE42" s="159"/>
      <c r="AF42" s="159"/>
      <c r="AG42" s="180"/>
      <c r="AH42" s="56"/>
      <c r="AI42" s="56"/>
      <c r="AJ42" s="56"/>
      <c r="AK42" s="56"/>
      <c r="AL42" s="56"/>
      <c r="AM42" s="56"/>
      <c r="AN42" s="56"/>
      <c r="AO42" s="56"/>
      <c r="AP42" s="56"/>
      <c r="AQ42" s="351" t="s">
        <v>163</v>
      </c>
      <c r="AR42" s="352"/>
      <c r="AS42" s="352"/>
      <c r="AT42" s="352"/>
      <c r="AU42" s="352"/>
      <c r="AV42" s="352"/>
      <c r="AW42" s="173"/>
      <c r="AX42" s="58"/>
      <c r="AY42" s="58"/>
      <c r="AZ42" s="58"/>
      <c r="BA42" s="58"/>
      <c r="BB42" s="56"/>
      <c r="BC42" s="56"/>
      <c r="BD42" s="58"/>
      <c r="BE42" s="58"/>
      <c r="CL42" s="67"/>
      <c r="CM42" s="67"/>
      <c r="CN42" s="67"/>
      <c r="CO42" s="67"/>
      <c r="CP42" s="67"/>
      <c r="CQ42" s="67"/>
      <c r="CR42" s="67"/>
      <c r="CS42" s="67"/>
      <c r="CT42" s="67"/>
      <c r="CU42" s="67"/>
      <c r="CV42" s="67"/>
      <c r="CW42" s="67"/>
      <c r="CX42" s="67"/>
      <c r="CY42" s="67"/>
      <c r="CZ42" s="67"/>
      <c r="DA42" s="67"/>
      <c r="DB42" s="67"/>
      <c r="DC42" s="67"/>
      <c r="DD42" s="67"/>
      <c r="DE42" s="67"/>
      <c r="DF42" s="67"/>
      <c r="DG42" s="67"/>
      <c r="DH42" s="61"/>
      <c r="DI42" s="62"/>
      <c r="DJ42" s="62"/>
      <c r="DK42" s="62"/>
      <c r="DL42" s="62"/>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row>
    <row r="43" spans="1:143" ht="15" customHeight="1">
      <c r="A43" s="172"/>
      <c r="B43" s="56"/>
      <c r="C43" s="56"/>
      <c r="D43" s="56"/>
      <c r="E43" s="56"/>
      <c r="F43" s="56"/>
      <c r="G43" s="56"/>
      <c r="H43" s="56"/>
      <c r="I43" s="56"/>
      <c r="J43" s="56"/>
      <c r="K43" s="56"/>
      <c r="L43" s="56"/>
      <c r="M43" s="56"/>
      <c r="N43" s="56"/>
      <c r="O43" s="56"/>
      <c r="P43" s="56"/>
      <c r="Q43" s="56"/>
      <c r="R43" s="56"/>
      <c r="S43" s="56"/>
      <c r="T43" s="56"/>
      <c r="U43" s="56"/>
      <c r="V43" s="56"/>
      <c r="W43" s="56"/>
      <c r="X43" s="56"/>
      <c r="Y43" s="56"/>
      <c r="Z43" s="357">
        <v>2017</v>
      </c>
      <c r="AA43" s="56"/>
      <c r="AB43" s="56"/>
      <c r="AC43" s="159"/>
      <c r="AD43" s="159"/>
      <c r="AE43" s="159"/>
      <c r="AF43" s="159"/>
      <c r="AG43" s="180"/>
      <c r="AH43" s="56"/>
      <c r="AI43" s="56"/>
      <c r="AJ43" s="56"/>
      <c r="AK43" s="56"/>
      <c r="AL43" s="56"/>
      <c r="AM43" s="56"/>
      <c r="AN43" s="56"/>
      <c r="AO43" s="56"/>
      <c r="AP43" s="56"/>
      <c r="AQ43" s="351"/>
      <c r="AR43" s="352"/>
      <c r="AS43" s="352"/>
      <c r="AT43" s="352"/>
      <c r="AU43" s="352"/>
      <c r="AV43" s="352"/>
      <c r="AW43" s="173"/>
      <c r="AX43" s="58"/>
      <c r="AY43" s="58"/>
      <c r="AZ43" s="58"/>
      <c r="BA43" s="58"/>
      <c r="BB43" s="58"/>
      <c r="BC43" s="58"/>
      <c r="BD43" s="58"/>
      <c r="BE43" s="58"/>
      <c r="CL43" s="67"/>
      <c r="CM43" s="67"/>
      <c r="CN43" s="67"/>
      <c r="CO43" s="67"/>
      <c r="CP43" s="67"/>
      <c r="CQ43" s="67"/>
      <c r="CR43" s="67"/>
      <c r="CS43" s="67"/>
      <c r="CT43" s="67"/>
      <c r="CU43" s="67"/>
      <c r="CV43" s="67"/>
      <c r="CW43" s="67"/>
      <c r="CX43" s="67"/>
      <c r="CY43" s="67"/>
      <c r="CZ43" s="67"/>
      <c r="DA43" s="67"/>
      <c r="DB43" s="67"/>
      <c r="DC43" s="67"/>
      <c r="DD43" s="67"/>
      <c r="DE43" s="67"/>
      <c r="DF43" s="67"/>
      <c r="DG43" s="67"/>
      <c r="DH43" s="61"/>
      <c r="DI43" s="62"/>
      <c r="DJ43" s="62"/>
      <c r="DK43" s="62"/>
      <c r="DL43" s="62"/>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row>
    <row r="44" spans="1:143" ht="18.75" customHeight="1">
      <c r="A44" s="172"/>
      <c r="B44" s="56"/>
      <c r="C44" s="56"/>
      <c r="D44" s="56"/>
      <c r="E44" s="56"/>
      <c r="F44" s="56"/>
      <c r="G44" s="56"/>
      <c r="H44" s="56"/>
      <c r="I44" s="56"/>
      <c r="J44" s="56"/>
      <c r="K44" s="56"/>
      <c r="L44" s="56"/>
      <c r="M44" s="56"/>
      <c r="N44" s="56"/>
      <c r="O44" s="56"/>
      <c r="P44" s="56"/>
      <c r="Q44" s="56"/>
      <c r="R44" s="56"/>
      <c r="S44" s="56"/>
      <c r="T44" s="56"/>
      <c r="U44" s="56"/>
      <c r="V44" s="56"/>
      <c r="W44" s="56"/>
      <c r="X44" s="56"/>
      <c r="Y44" s="56"/>
      <c r="Z44" s="357"/>
      <c r="AA44" s="56"/>
      <c r="AB44" s="56"/>
      <c r="AC44" s="56"/>
      <c r="AD44" s="56"/>
      <c r="AE44" s="56"/>
      <c r="AF44" s="56"/>
      <c r="AG44" s="172"/>
      <c r="AH44" s="56"/>
      <c r="AI44" s="56"/>
      <c r="AJ44" s="56"/>
      <c r="AK44" s="56"/>
      <c r="AL44" s="56"/>
      <c r="AM44" s="56"/>
      <c r="AN44" s="56"/>
      <c r="AO44" s="56"/>
      <c r="AP44" s="56"/>
      <c r="AQ44" s="351"/>
      <c r="AR44" s="352"/>
      <c r="AS44" s="352"/>
      <c r="AT44" s="352"/>
      <c r="AU44" s="352"/>
      <c r="AV44" s="352"/>
      <c r="AW44" s="173"/>
      <c r="AX44" s="58"/>
      <c r="AY44" s="58"/>
      <c r="AZ44" s="58"/>
      <c r="BA44" s="58"/>
      <c r="BB44" s="58"/>
      <c r="BC44" s="58"/>
      <c r="BD44" s="58"/>
      <c r="BE44" s="58"/>
      <c r="CL44" s="67"/>
      <c r="CM44" s="67"/>
      <c r="CN44" s="67"/>
      <c r="CO44" s="67"/>
      <c r="CP44" s="67"/>
      <c r="CQ44" s="67"/>
      <c r="CR44" s="67"/>
      <c r="CS44" s="67"/>
      <c r="CT44" s="67"/>
      <c r="CU44" s="67"/>
      <c r="CV44" s="67"/>
      <c r="CW44" s="67"/>
      <c r="CX44" s="67"/>
      <c r="CY44" s="67"/>
      <c r="CZ44" s="67"/>
      <c r="DA44" s="67"/>
      <c r="DB44" s="67"/>
      <c r="DC44" s="67"/>
      <c r="DD44" s="67"/>
      <c r="DE44" s="67"/>
      <c r="DF44" s="67"/>
      <c r="DG44" s="67"/>
      <c r="DH44" s="61"/>
      <c r="DI44" s="62"/>
      <c r="DJ44" s="62"/>
      <c r="DK44" s="62"/>
      <c r="DL44" s="62"/>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row>
    <row r="45" spans="1:143" ht="15" customHeight="1" thickBot="1">
      <c r="A45" s="176"/>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6"/>
      <c r="AH45" s="177"/>
      <c r="AI45" s="177"/>
      <c r="AJ45" s="177"/>
      <c r="AK45" s="177"/>
      <c r="AL45" s="177"/>
      <c r="AM45" s="177"/>
      <c r="AN45" s="177"/>
      <c r="AO45" s="177"/>
      <c r="AP45" s="177"/>
      <c r="AQ45" s="176"/>
      <c r="AR45" s="177"/>
      <c r="AS45" s="177"/>
      <c r="AT45" s="177"/>
      <c r="AU45" s="177"/>
      <c r="AV45" s="177"/>
      <c r="AW45" s="178"/>
      <c r="AX45" s="58"/>
      <c r="AY45" s="58"/>
      <c r="AZ45" s="58"/>
      <c r="BA45" s="58"/>
      <c r="BB45" s="58"/>
      <c r="BC45" s="58"/>
      <c r="BD45" s="58"/>
      <c r="BE45" s="58"/>
      <c r="CL45" s="67"/>
      <c r="CM45" s="67"/>
      <c r="CN45" s="67"/>
      <c r="CO45" s="67"/>
      <c r="CP45" s="67"/>
      <c r="CQ45" s="67"/>
      <c r="CR45" s="67"/>
      <c r="CS45" s="67"/>
      <c r="CT45" s="67"/>
      <c r="CU45" s="67"/>
      <c r="CV45" s="67"/>
      <c r="CW45" s="67"/>
      <c r="CX45" s="67"/>
      <c r="CY45" s="67"/>
      <c r="CZ45" s="67"/>
      <c r="DA45" s="67"/>
      <c r="DB45" s="67"/>
      <c r="DC45" s="67"/>
      <c r="DD45" s="67"/>
      <c r="DE45" s="67"/>
      <c r="DF45" s="67"/>
      <c r="DG45" s="67"/>
      <c r="DH45" s="61"/>
      <c r="DI45" s="62"/>
      <c r="DJ45" s="62"/>
      <c r="DK45" s="62"/>
      <c r="DL45" s="62"/>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row>
    <row r="46" spans="1:143" ht="26.25" customHeight="1">
      <c r="A46" s="58"/>
      <c r="B46" s="55"/>
      <c r="C46" s="58"/>
      <c r="D46" s="58"/>
      <c r="E46" s="58"/>
      <c r="F46" s="58"/>
      <c r="G46" s="58"/>
      <c r="H46" s="58"/>
      <c r="I46" s="58"/>
      <c r="J46" s="58"/>
      <c r="K46" s="58"/>
      <c r="L46" s="58"/>
      <c r="M46" s="58"/>
      <c r="N46" s="58"/>
      <c r="O46" s="58"/>
      <c r="P46" s="58"/>
      <c r="Q46" s="58"/>
      <c r="R46" s="58"/>
      <c r="S46" s="58"/>
      <c r="T46" s="58"/>
      <c r="U46" s="58"/>
      <c r="V46" s="58"/>
      <c r="W46" s="58"/>
      <c r="X46" s="58"/>
      <c r="Y46" s="58"/>
      <c r="Z46" s="56"/>
      <c r="AA46" s="56"/>
      <c r="AB46" s="56"/>
      <c r="AC46" s="56"/>
      <c r="AD46" s="56"/>
      <c r="AE46" s="56"/>
      <c r="AF46" s="56"/>
      <c r="AG46" s="56"/>
      <c r="AH46" s="56"/>
      <c r="AI46" s="56"/>
      <c r="AJ46" s="56"/>
      <c r="AK46" s="56"/>
      <c r="AL46" s="56"/>
      <c r="AM46" s="56"/>
      <c r="AN46" s="56"/>
      <c r="AO46" s="56"/>
      <c r="AP46" s="56"/>
      <c r="AQ46" s="56"/>
      <c r="AR46" s="56"/>
      <c r="AS46" s="56"/>
      <c r="AT46" s="56"/>
      <c r="AU46" s="58"/>
      <c r="AV46" s="58"/>
      <c r="AW46" s="58"/>
      <c r="AX46" s="58"/>
      <c r="AY46" s="58"/>
      <c r="AZ46" s="58"/>
      <c r="BA46" s="58"/>
      <c r="BB46" s="58"/>
      <c r="BC46" s="58"/>
      <c r="BD46" s="58"/>
      <c r="BE46" s="58"/>
      <c r="CL46" s="67"/>
      <c r="CM46" s="67"/>
      <c r="CN46" s="67"/>
      <c r="CO46" s="67"/>
      <c r="CP46" s="67"/>
      <c r="CQ46" s="67"/>
      <c r="CR46" s="67"/>
      <c r="CS46" s="67"/>
      <c r="CT46" s="67"/>
      <c r="CU46" s="67"/>
      <c r="CV46" s="67"/>
      <c r="CW46" s="67"/>
      <c r="CX46" s="67"/>
      <c r="CY46" s="67"/>
      <c r="CZ46" s="67"/>
      <c r="DA46" s="67"/>
      <c r="DB46" s="67"/>
      <c r="DC46" s="67"/>
      <c r="DD46" s="67"/>
      <c r="DE46" s="67"/>
      <c r="DF46" s="67"/>
      <c r="DG46" s="67"/>
      <c r="DH46" s="59"/>
      <c r="DI46" s="67"/>
      <c r="DJ46" s="67"/>
      <c r="DK46" s="67"/>
      <c r="DL46" s="67"/>
    </row>
    <row r="47" spans="1:143" ht="15.7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6"/>
      <c r="AA47" s="56"/>
      <c r="AB47" s="56"/>
      <c r="AC47" s="56"/>
      <c r="AD47" s="56"/>
      <c r="AE47" s="56"/>
      <c r="AF47" s="56"/>
      <c r="AG47" s="56"/>
      <c r="AH47" s="56"/>
      <c r="AI47" s="56"/>
      <c r="AJ47" s="56"/>
      <c r="AK47" s="56"/>
      <c r="AL47" s="56"/>
      <c r="AM47" s="56"/>
      <c r="AN47" s="56"/>
      <c r="AO47" s="56"/>
      <c r="AP47" s="56"/>
      <c r="AQ47" s="56"/>
      <c r="AR47" s="56"/>
      <c r="AS47" s="56"/>
      <c r="AT47" s="56"/>
      <c r="AU47" s="58"/>
      <c r="AV47" s="58"/>
      <c r="AW47" s="58"/>
      <c r="AX47" s="58"/>
      <c r="AY47" s="58"/>
      <c r="AZ47" s="58"/>
      <c r="BA47" s="58"/>
      <c r="BB47" s="58"/>
      <c r="BC47" s="58"/>
      <c r="BD47" s="58"/>
      <c r="BE47" s="58"/>
      <c r="CL47" s="67"/>
      <c r="CM47" s="67"/>
      <c r="CN47" s="67"/>
      <c r="CO47" s="67"/>
      <c r="CP47" s="67"/>
      <c r="CQ47" s="67"/>
      <c r="CR47" s="67"/>
      <c r="CS47" s="67"/>
      <c r="CT47" s="67"/>
      <c r="CU47" s="67"/>
      <c r="CV47" s="67"/>
      <c r="CW47" s="67"/>
      <c r="CX47" s="67"/>
      <c r="CY47" s="67"/>
      <c r="CZ47" s="67"/>
      <c r="DA47" s="67"/>
      <c r="DB47" s="67"/>
      <c r="DC47" s="67"/>
      <c r="DD47" s="67"/>
      <c r="DE47" s="67"/>
      <c r="DF47" s="67"/>
      <c r="DG47" s="67"/>
      <c r="DH47" s="59"/>
      <c r="DI47" s="67"/>
      <c r="DJ47" s="67"/>
      <c r="DK47" s="67"/>
      <c r="DL47" s="67"/>
    </row>
    <row r="48" spans="1:143" ht="1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6"/>
      <c r="AB48" s="56"/>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CL48" s="67"/>
      <c r="CM48" s="67"/>
      <c r="CN48" s="67"/>
      <c r="CO48" s="67"/>
      <c r="CP48" s="67"/>
      <c r="CQ48" s="67"/>
      <c r="CR48" s="67"/>
      <c r="CS48" s="67"/>
      <c r="CT48" s="67"/>
      <c r="CU48" s="67"/>
      <c r="CV48" s="67"/>
      <c r="CW48" s="67"/>
      <c r="CX48" s="67"/>
      <c r="CY48" s="67"/>
      <c r="CZ48" s="67"/>
      <c r="DA48" s="67"/>
      <c r="DB48" s="67"/>
      <c r="DC48" s="67"/>
      <c r="DD48" s="67"/>
      <c r="DE48" s="67"/>
      <c r="DF48" s="67"/>
      <c r="DG48" s="67"/>
      <c r="DH48" s="59"/>
      <c r="DI48" s="67"/>
      <c r="DJ48" s="67"/>
      <c r="DK48" s="67"/>
      <c r="DL48" s="67"/>
    </row>
    <row r="49" spans="1:116">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6"/>
      <c r="AB49" s="56"/>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CL49" s="67"/>
      <c r="CM49" s="67"/>
      <c r="CN49" s="67"/>
      <c r="CO49" s="67"/>
      <c r="CP49" s="67"/>
      <c r="CQ49" s="67"/>
      <c r="CR49" s="67"/>
      <c r="CS49" s="67"/>
      <c r="CT49" s="67"/>
      <c r="CU49" s="67"/>
      <c r="CV49" s="67"/>
      <c r="CW49" s="67"/>
      <c r="CX49" s="67"/>
      <c r="CY49" s="67"/>
      <c r="CZ49" s="67"/>
      <c r="DA49" s="67"/>
      <c r="DB49" s="67"/>
      <c r="DC49" s="67"/>
      <c r="DD49" s="67"/>
      <c r="DE49" s="67"/>
      <c r="DF49" s="67"/>
      <c r="DG49" s="67"/>
      <c r="DH49" s="59"/>
      <c r="DI49" s="67"/>
      <c r="DJ49" s="67"/>
      <c r="DK49" s="67"/>
      <c r="DL49" s="67"/>
    </row>
    <row r="50" spans="1:116">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6"/>
      <c r="AB50" s="56"/>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CL50" s="67"/>
      <c r="CM50" s="67"/>
      <c r="CN50" s="67"/>
      <c r="CO50" s="67"/>
      <c r="CP50" s="67"/>
      <c r="CQ50" s="67"/>
      <c r="CR50" s="67"/>
      <c r="CS50" s="67"/>
      <c r="CT50" s="67"/>
      <c r="CU50" s="67"/>
      <c r="CV50" s="67"/>
      <c r="CW50" s="67"/>
      <c r="CX50" s="67"/>
      <c r="CY50" s="67"/>
      <c r="CZ50" s="67"/>
      <c r="DA50" s="67"/>
      <c r="DB50" s="67"/>
      <c r="DC50" s="67"/>
      <c r="DD50" s="67"/>
      <c r="DE50" s="67"/>
      <c r="DF50" s="67"/>
      <c r="DG50" s="67"/>
      <c r="DH50" s="59"/>
      <c r="DI50" s="67"/>
      <c r="DJ50" s="67"/>
      <c r="DK50" s="67"/>
      <c r="DL50" s="67"/>
    </row>
    <row r="51" spans="1:116">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6"/>
      <c r="AB51" s="56"/>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CL51" s="67"/>
      <c r="CM51" s="67"/>
      <c r="CN51" s="67"/>
      <c r="CO51" s="67"/>
      <c r="CP51" s="67"/>
      <c r="CQ51" s="67"/>
      <c r="CR51" s="67"/>
      <c r="CS51" s="67"/>
      <c r="CT51" s="67"/>
      <c r="CU51" s="67"/>
      <c r="CV51" s="67"/>
      <c r="CW51" s="67"/>
      <c r="CX51" s="67"/>
      <c r="CY51" s="67"/>
      <c r="CZ51" s="67"/>
      <c r="DA51" s="67"/>
      <c r="DB51" s="67"/>
      <c r="DC51" s="67"/>
      <c r="DD51" s="67"/>
      <c r="DE51" s="67"/>
      <c r="DF51" s="67"/>
      <c r="DG51" s="67"/>
      <c r="DH51" s="59"/>
      <c r="DI51" s="67"/>
      <c r="DJ51" s="67"/>
      <c r="DK51" s="67"/>
      <c r="DL51" s="67"/>
    </row>
    <row r="52" spans="1:116" ht="15" customHeight="1">
      <c r="A52" s="58"/>
      <c r="B52" s="58"/>
      <c r="C52" s="58"/>
      <c r="D52" s="58"/>
      <c r="E52" s="58"/>
      <c r="F52" s="58"/>
      <c r="G52" s="58"/>
      <c r="H52" s="58"/>
      <c r="I52" s="58"/>
      <c r="J52" s="58"/>
      <c r="K52" s="58"/>
      <c r="L52" s="58"/>
      <c r="M52" s="58"/>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58"/>
      <c r="AO52" s="58"/>
      <c r="AP52" s="58"/>
      <c r="AQ52" s="58"/>
      <c r="AR52" s="58"/>
      <c r="AS52" s="58"/>
      <c r="AT52" s="58"/>
      <c r="AU52" s="58"/>
      <c r="AV52" s="58"/>
      <c r="AW52" s="58"/>
      <c r="AX52" s="58"/>
      <c r="AY52" s="58"/>
      <c r="CL52" s="67"/>
      <c r="CM52" s="67"/>
      <c r="CN52" s="67"/>
      <c r="CO52" s="67"/>
      <c r="CP52" s="67"/>
      <c r="CQ52" s="67"/>
      <c r="CR52" s="67"/>
      <c r="CS52" s="67"/>
      <c r="CT52" s="67"/>
      <c r="CU52" s="67"/>
      <c r="CV52" s="67"/>
      <c r="CW52" s="67"/>
      <c r="CX52" s="67"/>
      <c r="CY52" s="67"/>
      <c r="CZ52" s="67"/>
      <c r="DA52" s="67"/>
      <c r="DB52" s="67"/>
      <c r="DC52" s="67"/>
      <c r="DD52" s="67"/>
      <c r="DE52" s="67"/>
      <c r="DF52" s="67"/>
      <c r="DG52" s="67"/>
      <c r="DH52" s="59"/>
      <c r="DI52" s="67"/>
      <c r="DJ52" s="67"/>
      <c r="DK52" s="67"/>
      <c r="DL52" s="67"/>
    </row>
    <row r="53" spans="1:116" ht="15" customHeight="1">
      <c r="A53" s="58"/>
      <c r="B53" s="58"/>
      <c r="C53" s="58"/>
      <c r="D53" s="58"/>
      <c r="E53" s="58"/>
      <c r="F53" s="58"/>
      <c r="G53" s="58"/>
      <c r="H53" s="58"/>
      <c r="I53" s="58"/>
      <c r="J53" s="58"/>
      <c r="K53" s="58"/>
      <c r="L53" s="58"/>
      <c r="M53" s="58"/>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58"/>
      <c r="AO53" s="58"/>
      <c r="AP53" s="58"/>
      <c r="AQ53" s="58"/>
      <c r="AR53" s="58"/>
      <c r="AS53" s="58"/>
      <c r="AT53" s="58"/>
      <c r="AU53" s="58"/>
      <c r="AV53" s="58"/>
      <c r="AW53" s="58"/>
      <c r="AX53" s="58"/>
      <c r="AY53" s="58"/>
      <c r="CL53" s="67"/>
      <c r="CM53" s="67"/>
      <c r="CN53" s="67"/>
      <c r="CO53" s="67"/>
      <c r="CP53" s="67"/>
      <c r="CQ53" s="67"/>
      <c r="CR53" s="67"/>
      <c r="CS53" s="67"/>
      <c r="CT53" s="67"/>
      <c r="CU53" s="67"/>
      <c r="CV53" s="67"/>
      <c r="CW53" s="67"/>
      <c r="CX53" s="67"/>
      <c r="CY53" s="67"/>
      <c r="CZ53" s="67"/>
      <c r="DA53" s="67"/>
      <c r="DB53" s="67"/>
      <c r="DC53" s="67"/>
      <c r="DD53" s="67"/>
      <c r="DE53" s="67"/>
      <c r="DF53" s="67"/>
      <c r="DG53" s="67"/>
      <c r="DH53" s="59"/>
      <c r="DI53" s="67"/>
      <c r="DJ53" s="67"/>
      <c r="DK53" s="67"/>
      <c r="DL53" s="67"/>
    </row>
    <row r="54" spans="1:116" ht="15" customHeight="1">
      <c r="A54" s="58"/>
      <c r="B54" s="58"/>
      <c r="C54" s="58"/>
      <c r="D54" s="58"/>
      <c r="E54" s="58"/>
      <c r="F54" s="58"/>
      <c r="G54" s="58"/>
      <c r="H54" s="58"/>
      <c r="I54" s="58"/>
      <c r="J54" s="58"/>
      <c r="K54" s="58"/>
      <c r="L54" s="58"/>
      <c r="M54" s="58"/>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58"/>
      <c r="AO54" s="58"/>
      <c r="AP54" s="58"/>
      <c r="AQ54" s="58"/>
      <c r="AR54" s="58"/>
      <c r="AS54" s="58"/>
      <c r="AT54" s="58"/>
      <c r="AU54" s="58"/>
      <c r="AV54" s="58"/>
      <c r="AW54" s="58"/>
      <c r="AX54" s="58"/>
      <c r="AY54" s="58"/>
      <c r="CL54" s="67"/>
      <c r="CM54" s="67"/>
      <c r="CN54" s="67"/>
      <c r="CO54" s="67"/>
      <c r="CP54" s="67"/>
      <c r="CQ54" s="67"/>
      <c r="CR54" s="67"/>
      <c r="CS54" s="67"/>
      <c r="CT54" s="67"/>
      <c r="CU54" s="67"/>
      <c r="CV54" s="67"/>
      <c r="CW54" s="67"/>
      <c r="CX54" s="67"/>
      <c r="CY54" s="67"/>
      <c r="CZ54" s="67"/>
      <c r="DA54" s="67"/>
      <c r="DB54" s="67"/>
      <c r="DC54" s="67"/>
      <c r="DD54" s="67"/>
      <c r="DE54" s="67"/>
      <c r="DF54" s="67"/>
      <c r="DG54" s="67"/>
      <c r="DH54" s="59"/>
      <c r="DI54" s="67"/>
      <c r="DJ54" s="67"/>
      <c r="DK54" s="67"/>
      <c r="DL54" s="67"/>
    </row>
    <row r="55" spans="1:116" ht="15" customHeight="1">
      <c r="A55" s="58"/>
      <c r="B55" s="58"/>
      <c r="C55" s="58"/>
      <c r="D55" s="58"/>
      <c r="E55" s="58"/>
      <c r="F55" s="58"/>
      <c r="G55" s="58"/>
      <c r="H55" s="58"/>
      <c r="I55" s="58"/>
      <c r="J55" s="58"/>
      <c r="K55" s="58"/>
      <c r="L55" s="58"/>
      <c r="M55" s="58"/>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58"/>
      <c r="AO55" s="58"/>
      <c r="AP55" s="58"/>
      <c r="AQ55" s="58"/>
      <c r="AR55" s="58"/>
      <c r="AS55" s="58"/>
      <c r="AT55" s="58"/>
      <c r="AU55" s="58"/>
      <c r="AV55" s="58"/>
      <c r="AW55" s="58"/>
      <c r="AX55" s="58"/>
      <c r="AY55" s="58"/>
      <c r="CL55" s="67"/>
      <c r="CM55" s="67"/>
      <c r="CN55" s="67"/>
      <c r="CO55" s="67"/>
      <c r="CP55" s="67"/>
      <c r="CQ55" s="67"/>
      <c r="CR55" s="67"/>
      <c r="CS55" s="67"/>
      <c r="CT55" s="67"/>
      <c r="CU55" s="67"/>
      <c r="CV55" s="67"/>
      <c r="CW55" s="67"/>
      <c r="CX55" s="67"/>
      <c r="CY55" s="67"/>
      <c r="CZ55" s="67"/>
      <c r="DA55" s="67"/>
      <c r="DB55" s="67"/>
      <c r="DC55" s="67"/>
      <c r="DD55" s="67"/>
      <c r="DE55" s="67"/>
      <c r="DF55" s="67"/>
      <c r="DG55" s="67"/>
      <c r="DH55" s="59"/>
      <c r="DI55" s="67"/>
      <c r="DJ55" s="67"/>
      <c r="DK55" s="67"/>
      <c r="DL55" s="67"/>
    </row>
    <row r="56" spans="1:116" ht="15" customHeight="1">
      <c r="A56" s="58"/>
      <c r="B56" s="58"/>
      <c r="C56" s="58"/>
      <c r="D56" s="58"/>
      <c r="E56" s="58"/>
      <c r="F56" s="58"/>
      <c r="G56" s="58"/>
      <c r="H56" s="58"/>
      <c r="I56" s="58"/>
      <c r="J56" s="58"/>
      <c r="K56" s="58"/>
      <c r="L56" s="58"/>
      <c r="M56" s="58"/>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58"/>
      <c r="AO56" s="58"/>
      <c r="AP56" s="58"/>
      <c r="AQ56" s="58"/>
      <c r="AR56" s="58"/>
      <c r="AS56" s="58"/>
      <c r="AT56" s="58"/>
      <c r="AU56" s="58"/>
      <c r="AV56" s="58"/>
      <c r="AW56" s="58"/>
      <c r="AX56" s="58"/>
      <c r="AY56" s="58"/>
      <c r="CL56" s="67"/>
      <c r="CM56" s="67"/>
      <c r="CN56" s="67"/>
      <c r="CO56" s="67"/>
      <c r="CP56" s="67"/>
      <c r="CQ56" s="67"/>
      <c r="CR56" s="67"/>
      <c r="CS56" s="67"/>
      <c r="CT56" s="67"/>
      <c r="CU56" s="67"/>
      <c r="CV56" s="67"/>
      <c r="CW56" s="67"/>
      <c r="CX56" s="67"/>
      <c r="CY56" s="67"/>
      <c r="CZ56" s="67"/>
      <c r="DA56" s="67"/>
      <c r="DB56" s="67"/>
      <c r="DC56" s="67"/>
      <c r="DD56" s="67"/>
      <c r="DE56" s="67"/>
      <c r="DF56" s="67"/>
      <c r="DG56" s="67"/>
      <c r="DH56" s="59"/>
      <c r="DI56" s="67"/>
      <c r="DJ56" s="67"/>
      <c r="DK56" s="67"/>
      <c r="DL56" s="67"/>
    </row>
    <row r="57" spans="1:116" ht="15" customHeight="1">
      <c r="A57" s="58"/>
      <c r="B57" s="58"/>
      <c r="C57" s="58"/>
      <c r="D57" s="58"/>
      <c r="E57" s="58"/>
      <c r="F57" s="58"/>
      <c r="G57" s="58"/>
      <c r="H57" s="58"/>
      <c r="I57" s="58"/>
      <c r="J57" s="58"/>
      <c r="K57" s="58"/>
      <c r="L57" s="58"/>
      <c r="M57" s="58"/>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58"/>
      <c r="AO57" s="58"/>
      <c r="AP57" s="58"/>
      <c r="AQ57" s="58"/>
      <c r="AR57" s="58"/>
      <c r="AS57" s="58"/>
      <c r="AT57" s="58"/>
      <c r="AU57" s="58"/>
      <c r="AV57" s="58"/>
      <c r="AW57" s="58"/>
      <c r="AX57" s="58"/>
      <c r="AY57" s="58"/>
      <c r="CL57" s="67"/>
      <c r="CM57" s="67"/>
      <c r="CN57" s="67"/>
      <c r="CO57" s="67"/>
      <c r="CP57" s="67"/>
      <c r="CQ57" s="67"/>
      <c r="CR57" s="67"/>
      <c r="CS57" s="67"/>
      <c r="CT57" s="67"/>
      <c r="CU57" s="67"/>
      <c r="CV57" s="67"/>
      <c r="CW57" s="67"/>
      <c r="CX57" s="67"/>
      <c r="CY57" s="67"/>
      <c r="CZ57" s="67"/>
      <c r="DA57" s="67"/>
      <c r="DB57" s="67"/>
      <c r="DC57" s="67"/>
      <c r="DD57" s="67"/>
      <c r="DE57" s="67"/>
      <c r="DF57" s="67"/>
      <c r="DG57" s="67"/>
      <c r="DH57" s="59"/>
      <c r="DI57" s="67"/>
      <c r="DJ57" s="67"/>
      <c r="DK57" s="67"/>
      <c r="DL57" s="67"/>
    </row>
    <row r="58" spans="1:116" ht="15" customHeight="1">
      <c r="A58" s="58"/>
      <c r="B58" s="58"/>
      <c r="C58" s="58"/>
      <c r="D58" s="58"/>
      <c r="E58" s="58"/>
      <c r="F58" s="58"/>
      <c r="G58" s="58"/>
      <c r="H58" s="58"/>
      <c r="I58" s="58"/>
      <c r="J58" s="58"/>
      <c r="K58" s="58"/>
      <c r="L58" s="58"/>
      <c r="M58" s="58"/>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58"/>
      <c r="AO58" s="58"/>
      <c r="AP58" s="58"/>
      <c r="AQ58" s="58"/>
      <c r="AR58" s="58"/>
      <c r="AS58" s="58"/>
      <c r="AT58" s="58"/>
      <c r="AU58" s="58"/>
      <c r="AV58" s="58"/>
      <c r="AW58" s="58"/>
      <c r="AX58" s="58"/>
      <c r="AY58" s="58"/>
      <c r="CL58" s="67"/>
      <c r="CM58" s="67"/>
      <c r="CN58" s="67"/>
      <c r="CO58" s="67"/>
      <c r="CP58" s="67"/>
      <c r="CQ58" s="67"/>
      <c r="CR58" s="67"/>
      <c r="CS58" s="67"/>
      <c r="CT58" s="67"/>
      <c r="CU58" s="67"/>
      <c r="CV58" s="67"/>
      <c r="CW58" s="67"/>
      <c r="CX58" s="67"/>
      <c r="CY58" s="67"/>
      <c r="CZ58" s="67"/>
      <c r="DA58" s="67"/>
      <c r="DB58" s="67"/>
      <c r="DC58" s="67"/>
      <c r="DD58" s="67"/>
      <c r="DE58" s="67"/>
      <c r="DF58" s="67"/>
      <c r="DG58" s="67"/>
      <c r="DH58" s="59"/>
      <c r="DI58" s="67"/>
      <c r="DJ58" s="67"/>
      <c r="DK58" s="67"/>
      <c r="DL58" s="67"/>
    </row>
    <row r="59" spans="1:116" ht="15" customHeight="1">
      <c r="A59" s="58"/>
      <c r="B59" s="58"/>
      <c r="C59" s="58"/>
      <c r="D59" s="58"/>
      <c r="E59" s="58"/>
      <c r="F59" s="58"/>
      <c r="G59" s="58"/>
      <c r="H59" s="58"/>
      <c r="I59" s="58"/>
      <c r="J59" s="58"/>
      <c r="K59" s="58"/>
      <c r="L59" s="58"/>
      <c r="M59" s="58"/>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58"/>
      <c r="AO59" s="58"/>
      <c r="AP59" s="58"/>
      <c r="AQ59" s="58"/>
      <c r="AR59" s="58"/>
      <c r="AS59" s="58"/>
      <c r="AT59" s="58"/>
      <c r="AU59" s="58"/>
      <c r="AV59" s="58"/>
      <c r="AW59" s="58"/>
      <c r="AX59" s="58"/>
      <c r="AY59" s="58"/>
      <c r="CL59" s="67"/>
      <c r="CM59" s="67"/>
      <c r="CN59" s="67"/>
      <c r="CO59" s="67"/>
      <c r="CP59" s="67"/>
      <c r="CQ59" s="67"/>
      <c r="CR59" s="67"/>
      <c r="CS59" s="67"/>
      <c r="CT59" s="67"/>
      <c r="CU59" s="67"/>
      <c r="CV59" s="67"/>
      <c r="CW59" s="67"/>
      <c r="CX59" s="67"/>
      <c r="CY59" s="67"/>
      <c r="CZ59" s="67"/>
      <c r="DA59" s="67"/>
      <c r="DB59" s="67"/>
      <c r="DC59" s="67"/>
      <c r="DD59" s="67"/>
      <c r="DE59" s="67"/>
      <c r="DF59" s="67"/>
      <c r="DG59" s="67"/>
      <c r="DH59" s="59"/>
      <c r="DI59" s="67"/>
      <c r="DJ59" s="67"/>
      <c r="DK59" s="67"/>
      <c r="DL59" s="67"/>
    </row>
    <row r="60" spans="1:116">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6"/>
      <c r="AB60" s="56"/>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CL60" s="67"/>
      <c r="CM60" s="67"/>
      <c r="CN60" s="67"/>
      <c r="CO60" s="67"/>
      <c r="CP60" s="67"/>
      <c r="CQ60" s="67"/>
      <c r="CR60" s="67"/>
      <c r="CS60" s="67"/>
      <c r="CT60" s="67"/>
      <c r="CU60" s="67"/>
      <c r="CV60" s="67"/>
      <c r="CW60" s="67"/>
      <c r="CX60" s="67"/>
      <c r="CY60" s="67"/>
      <c r="CZ60" s="67"/>
      <c r="DA60" s="67"/>
      <c r="DB60" s="67"/>
      <c r="DC60" s="67"/>
      <c r="DD60" s="67"/>
      <c r="DE60" s="67"/>
      <c r="DF60" s="67"/>
      <c r="DG60" s="67"/>
      <c r="DH60" s="59"/>
      <c r="DI60" s="67"/>
      <c r="DJ60" s="67"/>
      <c r="DK60" s="67"/>
      <c r="DL60" s="67"/>
    </row>
    <row r="61" spans="1:116" ht="1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6"/>
      <c r="AB61" s="56"/>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CL61" s="67"/>
      <c r="CM61" s="67"/>
      <c r="CN61" s="67"/>
      <c r="CO61" s="67"/>
      <c r="CP61" s="67"/>
      <c r="CQ61" s="67"/>
      <c r="CR61" s="67"/>
      <c r="CS61" s="67"/>
      <c r="CT61" s="67"/>
      <c r="CU61" s="67"/>
      <c r="CV61" s="67"/>
      <c r="CW61" s="67"/>
      <c r="CX61" s="67"/>
      <c r="CY61" s="67"/>
      <c r="CZ61" s="67"/>
      <c r="DA61" s="67"/>
      <c r="DB61" s="67"/>
      <c r="DC61" s="67"/>
      <c r="DD61" s="67"/>
      <c r="DE61" s="67"/>
      <c r="DF61" s="67"/>
      <c r="DG61" s="67"/>
      <c r="DH61" s="59"/>
      <c r="DI61" s="67"/>
      <c r="DJ61" s="67"/>
      <c r="DK61" s="67"/>
      <c r="DL61" s="67"/>
    </row>
    <row r="62" spans="1:116">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6"/>
      <c r="AB62" s="56"/>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CL62" s="67"/>
      <c r="CM62" s="67"/>
      <c r="CN62" s="67"/>
      <c r="CO62" s="67"/>
      <c r="CP62" s="67"/>
      <c r="CQ62" s="67"/>
      <c r="CR62" s="67"/>
      <c r="CS62" s="67"/>
      <c r="CT62" s="67"/>
      <c r="CU62" s="67"/>
      <c r="CV62" s="67"/>
      <c r="CW62" s="67"/>
      <c r="CX62" s="67"/>
      <c r="CY62" s="67"/>
      <c r="CZ62" s="67"/>
      <c r="DA62" s="67"/>
      <c r="DB62" s="67"/>
      <c r="DC62" s="67"/>
      <c r="DD62" s="67"/>
      <c r="DE62" s="67"/>
      <c r="DF62" s="67"/>
      <c r="DG62" s="67"/>
      <c r="DH62" s="59"/>
      <c r="DI62" s="67"/>
      <c r="DJ62" s="67"/>
      <c r="DK62" s="67"/>
      <c r="DL62" s="67"/>
    </row>
    <row r="63" spans="1:116" ht="1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6"/>
      <c r="AB63" s="56"/>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CL63" s="67"/>
      <c r="CM63" s="67"/>
      <c r="CN63" s="67"/>
      <c r="CO63" s="67"/>
      <c r="CP63" s="67"/>
      <c r="CQ63" s="67"/>
      <c r="CR63" s="67"/>
      <c r="CS63" s="67"/>
      <c r="CT63" s="67"/>
      <c r="CU63" s="67"/>
      <c r="CV63" s="67"/>
      <c r="CW63" s="67"/>
      <c r="CX63" s="67"/>
      <c r="CY63" s="67"/>
      <c r="CZ63" s="67"/>
      <c r="DA63" s="67"/>
      <c r="DB63" s="67"/>
      <c r="DC63" s="67"/>
      <c r="DD63" s="67"/>
      <c r="DE63" s="67"/>
      <c r="DF63" s="67"/>
      <c r="DG63" s="67"/>
      <c r="DH63" s="59"/>
      <c r="DI63" s="67"/>
      <c r="DJ63" s="67"/>
      <c r="DK63" s="67"/>
      <c r="DL63" s="67"/>
    </row>
    <row r="64" spans="1:116" ht="1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6"/>
      <c r="AB64" s="56"/>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CL64" s="67"/>
      <c r="CM64" s="67"/>
      <c r="CN64" s="67"/>
      <c r="CO64" s="67"/>
      <c r="CP64" s="67"/>
      <c r="CQ64" s="67"/>
      <c r="CR64" s="67"/>
      <c r="CS64" s="67"/>
      <c r="CT64" s="67"/>
      <c r="CU64" s="67"/>
      <c r="CV64" s="67"/>
      <c r="CW64" s="67"/>
      <c r="CX64" s="67"/>
      <c r="CY64" s="67"/>
      <c r="CZ64" s="67"/>
      <c r="DA64" s="67"/>
      <c r="DB64" s="67"/>
      <c r="DC64" s="67"/>
      <c r="DD64" s="67"/>
      <c r="DE64" s="67"/>
      <c r="DF64" s="67"/>
      <c r="DG64" s="67"/>
      <c r="DH64" s="59"/>
      <c r="DI64" s="67"/>
      <c r="DJ64" s="67"/>
      <c r="DK64" s="67"/>
      <c r="DL64" s="67"/>
    </row>
    <row r="65" spans="1:116" ht="1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6"/>
      <c r="AB65" s="56"/>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CL65" s="67"/>
      <c r="CM65" s="67"/>
      <c r="CN65" s="67"/>
      <c r="CO65" s="67"/>
      <c r="CP65" s="67"/>
      <c r="CQ65" s="67"/>
      <c r="CR65" s="67"/>
      <c r="CS65" s="67"/>
      <c r="CT65" s="67"/>
      <c r="CU65" s="67"/>
      <c r="CV65" s="67"/>
      <c r="CW65" s="67"/>
      <c r="CX65" s="67"/>
      <c r="CY65" s="67"/>
      <c r="CZ65" s="67"/>
      <c r="DA65" s="67"/>
      <c r="DB65" s="67"/>
      <c r="DC65" s="67"/>
      <c r="DD65" s="67"/>
      <c r="DE65" s="67"/>
      <c r="DF65" s="67"/>
      <c r="DG65" s="67"/>
      <c r="DH65" s="59"/>
      <c r="DI65" s="67"/>
      <c r="DJ65" s="67"/>
      <c r="DK65" s="67"/>
      <c r="DL65" s="67"/>
    </row>
    <row r="66" spans="1:116" ht="1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6"/>
      <c r="AB66" s="56"/>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CL66" s="67"/>
      <c r="CM66" s="67"/>
      <c r="CN66" s="67"/>
      <c r="CO66" s="67"/>
      <c r="CP66" s="67"/>
      <c r="CQ66" s="67"/>
      <c r="CR66" s="67"/>
      <c r="CS66" s="67"/>
      <c r="CT66" s="67"/>
      <c r="CU66" s="67"/>
      <c r="CV66" s="67"/>
      <c r="CW66" s="67"/>
      <c r="CX66" s="67"/>
      <c r="CY66" s="67"/>
      <c r="CZ66" s="67"/>
      <c r="DA66" s="67"/>
      <c r="DB66" s="67"/>
      <c r="DC66" s="67"/>
      <c r="DD66" s="67"/>
      <c r="DE66" s="67"/>
      <c r="DF66" s="67"/>
      <c r="DG66" s="67"/>
      <c r="DH66" s="59"/>
      <c r="DI66" s="67"/>
      <c r="DJ66" s="67"/>
      <c r="DK66" s="67"/>
      <c r="DL66" s="67"/>
    </row>
    <row r="67" spans="1:116" ht="1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6"/>
      <c r="AB67" s="56"/>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CL67" s="67"/>
      <c r="CM67" s="67"/>
      <c r="CN67" s="67"/>
      <c r="CO67" s="67"/>
      <c r="CP67" s="67"/>
      <c r="CQ67" s="67"/>
      <c r="CR67" s="67"/>
      <c r="CS67" s="67"/>
      <c r="CT67" s="67"/>
      <c r="CU67" s="67"/>
      <c r="CV67" s="67"/>
      <c r="CW67" s="67"/>
      <c r="CX67" s="67"/>
      <c r="CY67" s="67"/>
      <c r="CZ67" s="67"/>
      <c r="DA67" s="67"/>
      <c r="DB67" s="67"/>
      <c r="DC67" s="67"/>
      <c r="DD67" s="67"/>
      <c r="DE67" s="67"/>
      <c r="DF67" s="67"/>
      <c r="DG67" s="67"/>
      <c r="DH67" s="59"/>
      <c r="DI67" s="67"/>
      <c r="DJ67" s="67"/>
      <c r="DK67" s="67"/>
      <c r="DL67" s="67"/>
    </row>
    <row r="68" spans="1:116" ht="1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6"/>
      <c r="AB68" s="56"/>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CL68" s="67"/>
      <c r="CM68" s="67"/>
      <c r="CN68" s="67"/>
      <c r="CO68" s="67"/>
      <c r="CP68" s="67"/>
      <c r="CQ68" s="67"/>
      <c r="CR68" s="67"/>
      <c r="CS68" s="67"/>
      <c r="CT68" s="67"/>
      <c r="CU68" s="67"/>
      <c r="CV68" s="67"/>
      <c r="CW68" s="67"/>
      <c r="CX68" s="67"/>
      <c r="CY68" s="67"/>
      <c r="CZ68" s="67"/>
      <c r="DA68" s="67"/>
      <c r="DB68" s="67"/>
      <c r="DC68" s="67"/>
      <c r="DD68" s="67"/>
      <c r="DE68" s="67"/>
      <c r="DF68" s="67"/>
      <c r="DG68" s="67"/>
      <c r="DH68" s="59"/>
      <c r="DI68" s="67"/>
      <c r="DJ68" s="67"/>
      <c r="DK68" s="67"/>
      <c r="DL68" s="67"/>
    </row>
    <row r="69" spans="1:116" ht="1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6"/>
      <c r="AB69" s="56"/>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CL69" s="67"/>
      <c r="CM69" s="67"/>
      <c r="CN69" s="67"/>
      <c r="CO69" s="67"/>
      <c r="CP69" s="67"/>
      <c r="CQ69" s="67"/>
      <c r="CR69" s="67"/>
      <c r="CS69" s="67"/>
      <c r="CT69" s="67"/>
      <c r="CU69" s="67"/>
      <c r="CV69" s="67"/>
      <c r="CW69" s="67"/>
      <c r="CX69" s="67"/>
      <c r="CY69" s="67"/>
      <c r="CZ69" s="67"/>
      <c r="DA69" s="67"/>
      <c r="DB69" s="67"/>
      <c r="DC69" s="67"/>
      <c r="DD69" s="67"/>
      <c r="DE69" s="67"/>
      <c r="DF69" s="67"/>
      <c r="DG69" s="67"/>
      <c r="DH69" s="59"/>
      <c r="DI69" s="67"/>
      <c r="DJ69" s="67"/>
      <c r="DK69" s="67"/>
      <c r="DL69" s="67"/>
    </row>
    <row r="70" spans="1:116" ht="1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6"/>
      <c r="AB70" s="56"/>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CL70" s="67"/>
      <c r="CM70" s="67"/>
      <c r="CN70" s="67"/>
      <c r="CO70" s="67"/>
      <c r="CP70" s="67"/>
      <c r="CQ70" s="67"/>
      <c r="CR70" s="67"/>
      <c r="CS70" s="67"/>
      <c r="CT70" s="67"/>
      <c r="CU70" s="67"/>
      <c r="CV70" s="67"/>
      <c r="CW70" s="67"/>
      <c r="CX70" s="67"/>
      <c r="CY70" s="67"/>
      <c r="CZ70" s="67"/>
      <c r="DA70" s="67"/>
      <c r="DB70" s="67"/>
      <c r="DC70" s="67"/>
      <c r="DD70" s="67"/>
      <c r="DE70" s="67"/>
      <c r="DF70" s="67"/>
      <c r="DG70" s="67"/>
      <c r="DH70" s="59"/>
      <c r="DI70" s="67"/>
      <c r="DJ70" s="67"/>
      <c r="DK70" s="67"/>
      <c r="DL70" s="67"/>
    </row>
    <row r="71" spans="1:116" ht="1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6"/>
      <c r="AB71" s="56"/>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CL71" s="67"/>
      <c r="CM71" s="67"/>
      <c r="CN71" s="67"/>
      <c r="CO71" s="67"/>
      <c r="CP71" s="67"/>
      <c r="CQ71" s="67"/>
      <c r="CR71" s="67"/>
      <c r="CS71" s="67"/>
      <c r="CT71" s="67"/>
      <c r="CU71" s="67"/>
      <c r="CV71" s="67"/>
      <c r="CW71" s="67"/>
      <c r="CX71" s="67"/>
      <c r="CY71" s="67"/>
      <c r="CZ71" s="67"/>
      <c r="DA71" s="67"/>
      <c r="DB71" s="67"/>
      <c r="DC71" s="67"/>
      <c r="DD71" s="67"/>
      <c r="DE71" s="67"/>
      <c r="DF71" s="67"/>
      <c r="DG71" s="67"/>
      <c r="DH71" s="59"/>
      <c r="DI71" s="67"/>
      <c r="DJ71" s="67"/>
      <c r="DK71" s="67"/>
      <c r="DL71" s="67"/>
    </row>
    <row r="72" spans="1:116" ht="1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6"/>
      <c r="AB72" s="56"/>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CL72" s="67"/>
      <c r="CM72" s="67"/>
      <c r="CN72" s="67"/>
      <c r="CO72" s="67"/>
      <c r="CP72" s="67"/>
      <c r="CQ72" s="67"/>
      <c r="CR72" s="67"/>
      <c r="CS72" s="67"/>
      <c r="CT72" s="67"/>
      <c r="CU72" s="67"/>
      <c r="CV72" s="67"/>
      <c r="CW72" s="67"/>
      <c r="CX72" s="67"/>
      <c r="CY72" s="67"/>
      <c r="CZ72" s="67"/>
      <c r="DA72" s="67"/>
      <c r="DB72" s="67"/>
      <c r="DC72" s="67"/>
      <c r="DD72" s="67"/>
      <c r="DE72" s="67"/>
      <c r="DF72" s="67"/>
      <c r="DG72" s="67"/>
      <c r="DH72" s="59"/>
      <c r="DI72" s="67"/>
      <c r="DJ72" s="67"/>
      <c r="DK72" s="67"/>
      <c r="DL72" s="67"/>
    </row>
    <row r="73" spans="1:116" ht="1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6"/>
      <c r="AB73" s="56"/>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CL73" s="67"/>
      <c r="CM73" s="67"/>
      <c r="CN73" s="67"/>
      <c r="CO73" s="67"/>
      <c r="CP73" s="67"/>
      <c r="CQ73" s="67"/>
      <c r="CR73" s="67"/>
      <c r="CS73" s="67"/>
      <c r="CT73" s="67"/>
      <c r="CU73" s="67"/>
      <c r="CV73" s="67"/>
      <c r="CW73" s="67"/>
      <c r="CX73" s="67"/>
      <c r="CY73" s="67"/>
      <c r="CZ73" s="67"/>
      <c r="DA73" s="67"/>
      <c r="DB73" s="67"/>
      <c r="DC73" s="67"/>
      <c r="DD73" s="67"/>
      <c r="DE73" s="67"/>
      <c r="DF73" s="67"/>
      <c r="DG73" s="67"/>
      <c r="DH73" s="59"/>
      <c r="DI73" s="67"/>
      <c r="DJ73" s="67"/>
      <c r="DK73" s="67"/>
      <c r="DL73" s="67"/>
    </row>
    <row r="74" spans="1:116" ht="1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6"/>
      <c r="AB74" s="56"/>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CL74" s="67"/>
      <c r="CM74" s="67"/>
      <c r="CN74" s="67"/>
      <c r="CO74" s="67"/>
      <c r="CP74" s="67"/>
      <c r="CQ74" s="67"/>
      <c r="CR74" s="67"/>
      <c r="CS74" s="67"/>
      <c r="CT74" s="67"/>
      <c r="CU74" s="67"/>
      <c r="CV74" s="67"/>
      <c r="CW74" s="67"/>
      <c r="CX74" s="67"/>
      <c r="CY74" s="67"/>
      <c r="CZ74" s="67"/>
      <c r="DA74" s="67"/>
      <c r="DB74" s="67"/>
      <c r="DC74" s="67"/>
      <c r="DD74" s="67"/>
      <c r="DE74" s="67"/>
      <c r="DF74" s="67"/>
      <c r="DG74" s="67"/>
      <c r="DH74" s="59"/>
      <c r="DI74" s="67"/>
      <c r="DJ74" s="67"/>
      <c r="DK74" s="67"/>
      <c r="DL74" s="67"/>
    </row>
    <row r="75" spans="1:116" ht="1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6"/>
      <c r="AB75" s="56"/>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CL75" s="67"/>
      <c r="CM75" s="67"/>
      <c r="CN75" s="67"/>
      <c r="CO75" s="67"/>
      <c r="CP75" s="67"/>
      <c r="CQ75" s="67"/>
      <c r="CR75" s="67"/>
      <c r="CS75" s="67"/>
      <c r="CT75" s="67"/>
      <c r="CU75" s="67"/>
      <c r="CV75" s="67"/>
      <c r="CW75" s="67"/>
      <c r="CX75" s="67"/>
      <c r="CY75" s="67"/>
      <c r="CZ75" s="67"/>
      <c r="DA75" s="67"/>
      <c r="DB75" s="67"/>
      <c r="DC75" s="67"/>
      <c r="DD75" s="67"/>
      <c r="DE75" s="67"/>
      <c r="DF75" s="67"/>
      <c r="DG75" s="67"/>
      <c r="DH75" s="59"/>
      <c r="DI75" s="67"/>
      <c r="DJ75" s="67"/>
      <c r="DK75" s="67"/>
      <c r="DL75" s="67"/>
    </row>
    <row r="76" spans="1:116" ht="1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6"/>
      <c r="AB76" s="56"/>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CL76" s="67"/>
      <c r="CM76" s="67"/>
      <c r="CN76" s="67"/>
      <c r="CO76" s="67"/>
      <c r="CP76" s="67"/>
      <c r="CQ76" s="67"/>
      <c r="CR76" s="67"/>
      <c r="CS76" s="67"/>
      <c r="CT76" s="67"/>
      <c r="CU76" s="67"/>
      <c r="CV76" s="67"/>
      <c r="CW76" s="67"/>
      <c r="CX76" s="67"/>
      <c r="CY76" s="67"/>
      <c r="CZ76" s="67"/>
      <c r="DA76" s="67"/>
      <c r="DB76" s="67"/>
      <c r="DC76" s="67"/>
      <c r="DD76" s="67"/>
      <c r="DE76" s="67"/>
      <c r="DF76" s="67"/>
      <c r="DG76" s="67"/>
      <c r="DH76" s="59"/>
      <c r="DI76" s="67"/>
      <c r="DJ76" s="67"/>
      <c r="DK76" s="67"/>
      <c r="DL76" s="67"/>
    </row>
    <row r="77" spans="1:116" ht="1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6"/>
      <c r="AB77" s="56"/>
      <c r="AC77" s="58"/>
      <c r="AD77" s="58"/>
      <c r="AE77" s="58"/>
      <c r="AF77" s="58"/>
      <c r="AG77" s="58"/>
      <c r="AH77" s="58"/>
      <c r="AI77" s="58"/>
      <c r="AJ77" s="58"/>
      <c r="AK77" s="58"/>
      <c r="AL77" s="58"/>
      <c r="AM77" s="58"/>
      <c r="CL77" s="67"/>
      <c r="CM77" s="67"/>
      <c r="CN77" s="67"/>
      <c r="CO77" s="67"/>
      <c r="CP77" s="67"/>
      <c r="CQ77" s="67"/>
      <c r="CR77" s="67"/>
      <c r="CS77" s="67"/>
      <c r="CT77" s="67"/>
      <c r="CU77" s="67"/>
      <c r="CV77" s="67"/>
      <c r="CW77" s="67"/>
      <c r="CX77" s="67"/>
      <c r="CY77" s="67"/>
      <c r="CZ77" s="67"/>
      <c r="DA77" s="67"/>
      <c r="DB77" s="67"/>
      <c r="DC77" s="67"/>
      <c r="DD77" s="67"/>
      <c r="DE77" s="67"/>
      <c r="DF77" s="67"/>
      <c r="DG77" s="67"/>
      <c r="DH77" s="59"/>
      <c r="DI77" s="67"/>
      <c r="DJ77" s="67"/>
      <c r="DK77" s="67"/>
      <c r="DL77" s="67"/>
    </row>
    <row r="78" spans="1:116" ht="15" customHeight="1">
      <c r="CL78" s="67"/>
      <c r="CM78" s="67"/>
      <c r="CN78" s="67"/>
      <c r="CO78" s="67"/>
      <c r="CP78" s="67"/>
      <c r="CQ78" s="67"/>
      <c r="CR78" s="67"/>
      <c r="CS78" s="67"/>
      <c r="CT78" s="67"/>
      <c r="CU78" s="67"/>
      <c r="CV78" s="67"/>
      <c r="CW78" s="67"/>
      <c r="CX78" s="67"/>
      <c r="CY78" s="67"/>
      <c r="CZ78" s="67"/>
      <c r="DA78" s="67"/>
      <c r="DB78" s="67"/>
      <c r="DC78" s="67"/>
      <c r="DD78" s="67"/>
      <c r="DE78" s="67"/>
      <c r="DF78" s="67"/>
      <c r="DG78" s="67"/>
      <c r="DH78" s="59"/>
      <c r="DI78" s="67"/>
      <c r="DJ78" s="67"/>
      <c r="DK78" s="67"/>
      <c r="DL78" s="67"/>
    </row>
    <row r="79" spans="1:116" ht="15" customHeight="1">
      <c r="CL79" s="67"/>
      <c r="CM79" s="67"/>
      <c r="CN79" s="67"/>
      <c r="CO79" s="67"/>
      <c r="CP79" s="67"/>
      <c r="CQ79" s="67"/>
      <c r="CR79" s="67"/>
      <c r="CS79" s="67"/>
      <c r="CT79" s="67"/>
      <c r="CU79" s="67"/>
      <c r="CV79" s="67"/>
      <c r="CW79" s="67"/>
      <c r="CX79" s="67"/>
      <c r="CY79" s="67"/>
      <c r="CZ79" s="67"/>
      <c r="DA79" s="67"/>
      <c r="DB79" s="67"/>
      <c r="DC79" s="67"/>
      <c r="DD79" s="67"/>
      <c r="DE79" s="67"/>
      <c r="DF79" s="67"/>
      <c r="DG79" s="67"/>
      <c r="DH79" s="59"/>
      <c r="DI79" s="67"/>
      <c r="DJ79" s="67"/>
      <c r="DK79" s="67"/>
      <c r="DL79" s="67"/>
    </row>
    <row r="80" spans="1:116" ht="15" customHeight="1">
      <c r="CL80" s="67"/>
      <c r="CM80" s="67"/>
      <c r="CN80" s="67"/>
      <c r="CO80" s="67"/>
      <c r="CP80" s="67"/>
      <c r="CQ80" s="67"/>
      <c r="CR80" s="67"/>
      <c r="CS80" s="67"/>
      <c r="CT80" s="67"/>
      <c r="CU80" s="67"/>
      <c r="CV80" s="67"/>
      <c r="CW80" s="67"/>
      <c r="CX80" s="67"/>
      <c r="CY80" s="67"/>
      <c r="CZ80" s="67"/>
      <c r="DA80" s="67"/>
      <c r="DB80" s="67"/>
      <c r="DC80" s="67"/>
      <c r="DD80" s="67"/>
      <c r="DE80" s="67"/>
      <c r="DF80" s="67"/>
      <c r="DG80" s="67"/>
      <c r="DH80" s="59"/>
      <c r="DI80" s="67"/>
      <c r="DJ80" s="67"/>
      <c r="DK80" s="67"/>
      <c r="DL80" s="67"/>
    </row>
    <row r="81" spans="90:116" ht="15" customHeight="1">
      <c r="CL81" s="67"/>
      <c r="CM81" s="67"/>
      <c r="CN81" s="67"/>
      <c r="CO81" s="67"/>
      <c r="CP81" s="67"/>
      <c r="CQ81" s="67"/>
      <c r="CR81" s="67"/>
      <c r="CS81" s="67"/>
      <c r="CT81" s="67"/>
      <c r="CU81" s="67"/>
      <c r="CV81" s="67"/>
      <c r="CW81" s="67"/>
      <c r="CX81" s="67"/>
      <c r="CY81" s="67"/>
      <c r="CZ81" s="67"/>
      <c r="DA81" s="67"/>
      <c r="DB81" s="67"/>
      <c r="DC81" s="67"/>
      <c r="DD81" s="67"/>
      <c r="DE81" s="67"/>
      <c r="DF81" s="67"/>
      <c r="DG81" s="67"/>
      <c r="DH81" s="59"/>
      <c r="DI81" s="67"/>
      <c r="DJ81" s="67"/>
      <c r="DK81" s="67"/>
      <c r="DL81" s="67"/>
    </row>
    <row r="82" spans="90:116" ht="15" customHeight="1">
      <c r="CL82" s="67"/>
      <c r="CM82" s="67"/>
      <c r="CN82" s="67"/>
      <c r="CO82" s="67"/>
      <c r="CP82" s="67"/>
      <c r="CQ82" s="67"/>
      <c r="CR82" s="67"/>
      <c r="CS82" s="67"/>
      <c r="CT82" s="67"/>
      <c r="CU82" s="67"/>
      <c r="CV82" s="67"/>
      <c r="CW82" s="67"/>
      <c r="CX82" s="67"/>
      <c r="CY82" s="67"/>
      <c r="CZ82" s="67"/>
      <c r="DA82" s="67"/>
      <c r="DB82" s="67"/>
      <c r="DC82" s="67"/>
      <c r="DD82" s="67"/>
      <c r="DE82" s="67"/>
      <c r="DF82" s="67"/>
      <c r="DG82" s="67"/>
      <c r="DH82" s="59"/>
      <c r="DI82" s="67"/>
      <c r="DJ82" s="67"/>
      <c r="DK82" s="67"/>
      <c r="DL82" s="67"/>
    </row>
    <row r="83" spans="90:116" ht="15" customHeight="1">
      <c r="CL83" s="67"/>
      <c r="CM83" s="67"/>
      <c r="CN83" s="67"/>
      <c r="CO83" s="67"/>
      <c r="CP83" s="67"/>
      <c r="CQ83" s="67"/>
      <c r="CR83" s="67"/>
      <c r="CS83" s="67"/>
      <c r="CT83" s="67"/>
      <c r="CU83" s="67"/>
      <c r="CV83" s="67"/>
      <c r="CW83" s="67"/>
      <c r="CX83" s="67"/>
      <c r="CY83" s="67"/>
      <c r="CZ83" s="67"/>
      <c r="DA83" s="67"/>
      <c r="DB83" s="67"/>
      <c r="DC83" s="67"/>
      <c r="DD83" s="67"/>
      <c r="DE83" s="67"/>
      <c r="DF83" s="67"/>
      <c r="DG83" s="67"/>
      <c r="DH83" s="59"/>
      <c r="DI83" s="67"/>
      <c r="DJ83" s="67"/>
      <c r="DK83" s="67"/>
      <c r="DL83" s="67"/>
    </row>
    <row r="84" spans="90:116" ht="15" customHeight="1">
      <c r="CL84" s="67"/>
      <c r="CM84" s="67"/>
      <c r="CN84" s="67"/>
      <c r="CO84" s="67"/>
      <c r="CP84" s="67"/>
      <c r="CQ84" s="67"/>
      <c r="CR84" s="67"/>
      <c r="CS84" s="67"/>
      <c r="CT84" s="67"/>
      <c r="CU84" s="67"/>
      <c r="CV84" s="67"/>
      <c r="CW84" s="67"/>
      <c r="CX84" s="67"/>
      <c r="CY84" s="67"/>
      <c r="CZ84" s="67"/>
      <c r="DA84" s="67"/>
      <c r="DB84" s="67"/>
      <c r="DC84" s="67"/>
      <c r="DD84" s="67"/>
      <c r="DE84" s="67"/>
      <c r="DF84" s="67"/>
      <c r="DG84" s="67"/>
      <c r="DH84" s="59"/>
      <c r="DI84" s="67"/>
      <c r="DJ84" s="67"/>
      <c r="DK84" s="67"/>
      <c r="DL84" s="67"/>
    </row>
    <row r="85" spans="90:116" ht="15" customHeight="1">
      <c r="CL85" s="67"/>
      <c r="CM85" s="67"/>
      <c r="CN85" s="67"/>
      <c r="CO85" s="67"/>
      <c r="CP85" s="67"/>
      <c r="CQ85" s="67"/>
      <c r="CR85" s="67"/>
      <c r="CS85" s="67"/>
      <c r="CT85" s="67"/>
      <c r="CU85" s="67"/>
      <c r="CV85" s="67"/>
      <c r="CW85" s="67"/>
      <c r="CX85" s="67"/>
      <c r="CY85" s="67"/>
      <c r="CZ85" s="67"/>
      <c r="DA85" s="67"/>
      <c r="DB85" s="67"/>
      <c r="DC85" s="67"/>
      <c r="DD85" s="67"/>
      <c r="DE85" s="67"/>
      <c r="DF85" s="67"/>
      <c r="DG85" s="67"/>
      <c r="DH85" s="59"/>
      <c r="DI85" s="67"/>
      <c r="DJ85" s="67"/>
      <c r="DK85" s="67"/>
      <c r="DL85" s="67"/>
    </row>
    <row r="86" spans="90:116">
      <c r="CL86" s="67"/>
      <c r="CM86" s="67"/>
      <c r="CN86" s="67"/>
      <c r="CO86" s="67"/>
      <c r="CP86" s="67"/>
      <c r="CQ86" s="67"/>
      <c r="CR86" s="67"/>
      <c r="CS86" s="67"/>
      <c r="CT86" s="67"/>
      <c r="CU86" s="67"/>
      <c r="CV86" s="67"/>
      <c r="CW86" s="67"/>
      <c r="CX86" s="67"/>
      <c r="CY86" s="67"/>
      <c r="CZ86" s="67"/>
      <c r="DA86" s="67"/>
      <c r="DB86" s="67"/>
      <c r="DC86" s="67"/>
      <c r="DD86" s="67"/>
      <c r="DE86" s="67"/>
      <c r="DF86" s="67"/>
      <c r="DG86" s="67"/>
      <c r="DH86" s="59"/>
      <c r="DI86" s="67"/>
      <c r="DJ86" s="67"/>
      <c r="DK86" s="67"/>
      <c r="DL86" s="67"/>
    </row>
    <row r="87" spans="90:116">
      <c r="CL87" s="67"/>
      <c r="CM87" s="67"/>
      <c r="CN87" s="67"/>
      <c r="CO87" s="67"/>
      <c r="CP87" s="67"/>
      <c r="CQ87" s="67"/>
      <c r="CR87" s="67"/>
      <c r="CS87" s="67"/>
      <c r="CT87" s="67"/>
      <c r="CU87" s="67"/>
      <c r="CV87" s="67"/>
      <c r="CW87" s="67"/>
      <c r="CX87" s="67"/>
      <c r="CY87" s="67"/>
      <c r="CZ87" s="67"/>
      <c r="DA87" s="67"/>
      <c r="DB87" s="67"/>
      <c r="DC87" s="67"/>
      <c r="DD87" s="67"/>
      <c r="DE87" s="67"/>
      <c r="DF87" s="67"/>
      <c r="DG87" s="67"/>
      <c r="DH87" s="59"/>
      <c r="DI87" s="67"/>
      <c r="DJ87" s="67"/>
      <c r="DK87" s="67"/>
      <c r="DL87" s="67"/>
    </row>
    <row r="88" spans="90:116" ht="15" customHeight="1">
      <c r="CL88" s="67"/>
      <c r="CM88" s="67"/>
      <c r="CN88" s="67"/>
      <c r="CO88" s="67"/>
      <c r="CP88" s="67"/>
      <c r="CQ88" s="67"/>
      <c r="CR88" s="67"/>
      <c r="CS88" s="67"/>
      <c r="CT88" s="67"/>
      <c r="CU88" s="67"/>
      <c r="CV88" s="67"/>
      <c r="CW88" s="67"/>
      <c r="CX88" s="67"/>
      <c r="CY88" s="67"/>
      <c r="CZ88" s="67"/>
      <c r="DA88" s="67"/>
      <c r="DB88" s="67"/>
      <c r="DC88" s="67"/>
      <c r="DD88" s="67"/>
      <c r="DE88" s="67"/>
      <c r="DF88" s="67"/>
      <c r="DG88" s="67"/>
      <c r="DH88" s="59"/>
      <c r="DI88" s="67"/>
      <c r="DJ88" s="67"/>
      <c r="DK88" s="67"/>
      <c r="DL88" s="67"/>
    </row>
    <row r="89" spans="90:116" ht="15" customHeight="1">
      <c r="CL89" s="67"/>
      <c r="CM89" s="67"/>
      <c r="CN89" s="67"/>
      <c r="CO89" s="67"/>
      <c r="CP89" s="67"/>
      <c r="CQ89" s="67"/>
      <c r="CR89" s="67"/>
      <c r="CS89" s="67"/>
      <c r="CT89" s="67"/>
      <c r="CU89" s="67"/>
      <c r="CV89" s="67"/>
      <c r="CW89" s="67"/>
      <c r="CX89" s="67"/>
      <c r="CY89" s="67"/>
      <c r="CZ89" s="67"/>
      <c r="DA89" s="67"/>
      <c r="DB89" s="67"/>
      <c r="DC89" s="67"/>
      <c r="DD89" s="67"/>
      <c r="DE89" s="67"/>
      <c r="DF89" s="67"/>
      <c r="DG89" s="67"/>
      <c r="DH89" s="59"/>
      <c r="DI89" s="67"/>
      <c r="DJ89" s="67"/>
      <c r="DK89" s="67"/>
      <c r="DL89" s="67"/>
    </row>
    <row r="90" spans="90:116">
      <c r="CL90" s="67"/>
      <c r="CM90" s="67"/>
      <c r="CN90" s="67"/>
      <c r="CO90" s="67"/>
      <c r="CP90" s="67"/>
      <c r="CQ90" s="67"/>
      <c r="CR90" s="67"/>
      <c r="CS90" s="67"/>
      <c r="CT90" s="67"/>
      <c r="CU90" s="67"/>
      <c r="CV90" s="67"/>
      <c r="CW90" s="67"/>
      <c r="CX90" s="67"/>
      <c r="CY90" s="67"/>
      <c r="CZ90" s="67"/>
      <c r="DA90" s="67"/>
      <c r="DB90" s="67"/>
      <c r="DC90" s="67"/>
      <c r="DD90" s="67"/>
      <c r="DE90" s="67"/>
      <c r="DF90" s="67"/>
      <c r="DG90" s="67"/>
      <c r="DH90" s="59"/>
      <c r="DI90" s="67"/>
      <c r="DJ90" s="67"/>
      <c r="DK90" s="67"/>
      <c r="DL90" s="67"/>
    </row>
    <row r="91" spans="90:116" ht="15" customHeight="1">
      <c r="CL91" s="67"/>
      <c r="CM91" s="67"/>
      <c r="CN91" s="67"/>
      <c r="CO91" s="67"/>
      <c r="CP91" s="67"/>
      <c r="CQ91" s="67"/>
      <c r="CR91" s="67"/>
      <c r="CS91" s="67"/>
      <c r="CT91" s="67"/>
      <c r="CU91" s="67"/>
      <c r="CV91" s="67"/>
      <c r="CW91" s="67"/>
      <c r="CX91" s="67"/>
      <c r="CY91" s="67"/>
      <c r="CZ91" s="67"/>
      <c r="DA91" s="67"/>
      <c r="DB91" s="67"/>
      <c r="DC91" s="67"/>
      <c r="DD91" s="67"/>
      <c r="DE91" s="67"/>
      <c r="DF91" s="67"/>
      <c r="DG91" s="67"/>
      <c r="DH91" s="59"/>
      <c r="DI91" s="67"/>
      <c r="DJ91" s="67"/>
      <c r="DK91" s="67"/>
      <c r="DL91" s="67"/>
    </row>
    <row r="92" spans="90:116" ht="15" customHeight="1">
      <c r="CL92" s="67"/>
      <c r="CM92" s="67"/>
      <c r="CN92" s="67"/>
      <c r="CO92" s="67"/>
      <c r="CP92" s="67"/>
      <c r="CQ92" s="67"/>
      <c r="CR92" s="67"/>
      <c r="CS92" s="67"/>
      <c r="CT92" s="67"/>
      <c r="CU92" s="67"/>
      <c r="CV92" s="67"/>
      <c r="CW92" s="67"/>
      <c r="CX92" s="67"/>
      <c r="CY92" s="67"/>
      <c r="CZ92" s="67"/>
      <c r="DA92" s="67"/>
      <c r="DB92" s="67"/>
      <c r="DC92" s="67"/>
      <c r="DD92" s="67"/>
      <c r="DE92" s="67"/>
      <c r="DF92" s="67"/>
      <c r="DG92" s="67"/>
      <c r="DH92" s="59"/>
      <c r="DI92" s="67"/>
      <c r="DJ92" s="67"/>
      <c r="DK92" s="67"/>
      <c r="DL92" s="67"/>
    </row>
    <row r="93" spans="90:116" ht="15" customHeight="1">
      <c r="CL93" s="67"/>
      <c r="CM93" s="67"/>
      <c r="CN93" s="67"/>
      <c r="CO93" s="67"/>
      <c r="CP93" s="67"/>
      <c r="CQ93" s="67"/>
      <c r="CR93" s="67"/>
      <c r="CS93" s="67"/>
      <c r="CT93" s="67"/>
      <c r="CU93" s="67"/>
      <c r="CV93" s="67"/>
      <c r="CW93" s="67"/>
      <c r="CX93" s="67"/>
      <c r="CY93" s="67"/>
      <c r="CZ93" s="67"/>
      <c r="DA93" s="67"/>
      <c r="DB93" s="67"/>
      <c r="DC93" s="67"/>
      <c r="DD93" s="67"/>
      <c r="DE93" s="67"/>
      <c r="DF93" s="67"/>
      <c r="DG93" s="67"/>
      <c r="DH93" s="59"/>
      <c r="DI93" s="67"/>
      <c r="DJ93" s="67"/>
      <c r="DK93" s="67"/>
      <c r="DL93" s="67"/>
    </row>
    <row r="94" spans="90:116">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row>
    <row r="95" spans="90:116">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row>
    <row r="96" spans="90:116" ht="16.5" customHeight="1">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row>
    <row r="97" spans="14:116">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row>
    <row r="98" spans="14:116">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row>
    <row r="99" spans="14:116">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row>
    <row r="100" spans="14:116">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row>
    <row r="101" spans="14:116">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row>
    <row r="102" spans="14:116">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row>
    <row r="103" spans="14:116">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row>
    <row r="104" spans="14:116">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row>
    <row r="108" spans="14:116">
      <c r="N108" s="72"/>
      <c r="O108" s="72"/>
    </row>
    <row r="109" spans="14:116">
      <c r="N109" s="72"/>
      <c r="O109" s="72"/>
    </row>
    <row r="110" spans="14:116">
      <c r="N110" s="72"/>
      <c r="O110" s="72"/>
    </row>
    <row r="137" spans="90:114">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row>
    <row r="138" spans="90:114">
      <c r="CL138" s="59"/>
      <c r="CM138" s="59"/>
      <c r="CN138" s="59"/>
      <c r="CO138" s="59"/>
      <c r="CP138" s="61"/>
      <c r="CQ138" s="61"/>
      <c r="CR138" s="61"/>
      <c r="CS138" s="61"/>
      <c r="CT138" s="61"/>
      <c r="CU138" s="61"/>
      <c r="CV138" s="61"/>
      <c r="CW138" s="61"/>
      <c r="CX138" s="61"/>
      <c r="CY138" s="59"/>
      <c r="CZ138" s="59"/>
      <c r="DA138" s="59"/>
      <c r="DB138" s="59"/>
      <c r="DC138" s="59"/>
      <c r="DD138" s="59"/>
      <c r="DE138" s="59"/>
      <c r="DF138" s="59"/>
      <c r="DG138" s="59"/>
      <c r="DH138" s="67"/>
      <c r="DI138" s="67"/>
      <c r="DJ138" s="67"/>
    </row>
    <row r="139" spans="90:114" ht="18.75">
      <c r="CO139" s="91" t="str">
        <f>IF('Data and Formulas'!$I21&lt;50%, "Your expenditure share on "&amp;'Data and Formulas'!$B3&amp;" is lower than "&amp;ROUND((100%-'Data and Formulas'!$I21)*100, 0)&amp;"% of the population", "Your expenditure share on  "&amp;'Data and Formulas'!$B3&amp;" is higher than "&amp;ROUND(('Data and Formulas'!$I21*100), 0)&amp;"% of the population")</f>
        <v>Your expenditure share on  is lower than 100% of the population</v>
      </c>
      <c r="CP139" s="75"/>
      <c r="CQ139" s="75"/>
      <c r="CR139" s="75"/>
      <c r="CS139" s="75"/>
      <c r="CT139" s="75"/>
      <c r="CU139" s="75"/>
      <c r="CV139" s="75"/>
      <c r="CW139" s="75"/>
      <c r="CX139" s="75"/>
    </row>
    <row r="140" spans="90:114">
      <c r="CP140" s="75"/>
      <c r="CQ140" s="75"/>
      <c r="CR140" s="75"/>
      <c r="CS140" s="75"/>
      <c r="CT140" s="75"/>
      <c r="CU140" s="75"/>
      <c r="CV140" s="75"/>
      <c r="CW140" s="75"/>
      <c r="CX140" s="75"/>
    </row>
    <row r="141" spans="90:114">
      <c r="CP141" s="73"/>
      <c r="CQ141" s="73"/>
      <c r="CR141" s="73"/>
      <c r="CS141" s="73"/>
      <c r="CT141" s="73"/>
      <c r="CU141" s="73"/>
      <c r="CV141" s="73"/>
      <c r="CW141" s="73"/>
      <c r="CX141" s="73"/>
    </row>
    <row r="142" spans="90:114" ht="18.75">
      <c r="CM142" s="53" t="s">
        <v>107</v>
      </c>
      <c r="CO142" s="91" t="str">
        <f>IF('Data and Formulas'!$I24&lt;50%, "Lower than "&amp;ROUND((100%-'Data and Formulas'!$I24)*100, 0)&amp;"%", "Higher than "&amp;ROUND(('Data and Formulas'!$I24*100), 0)&amp;"%")</f>
        <v>Higher than 68%</v>
      </c>
      <c r="CP142" s="75"/>
      <c r="CQ142" s="75"/>
      <c r="CR142" s="75"/>
      <c r="CS142" s="75"/>
      <c r="CT142" s="75"/>
      <c r="CU142" s="75"/>
      <c r="CV142" s="75"/>
      <c r="CW142" s="75"/>
      <c r="CX142" s="75"/>
    </row>
    <row r="143" spans="90:114" ht="18.75">
      <c r="CM143" s="92"/>
      <c r="CO143" s="91" t="str">
        <f>IF('Data and Formulas'!$I25&lt;50%, "Lower than "&amp;ROUND((100%-'Data and Formulas'!$I25)*100, 0)&amp;"%", "Higher than "&amp;ROUND(('Data and Formulas'!$I25*100), 0)&amp;"%")</f>
        <v>Lower than 57%</v>
      </c>
      <c r="CP143" s="75"/>
      <c r="CQ143" s="75"/>
      <c r="CR143" s="75"/>
      <c r="CS143" s="75"/>
      <c r="CT143" s="75"/>
      <c r="CU143" s="75"/>
      <c r="CV143" s="75"/>
      <c r="CW143" s="75"/>
      <c r="CX143" s="75"/>
    </row>
    <row r="144" spans="90:114" ht="18.75">
      <c r="CM144" s="53" t="s">
        <v>31</v>
      </c>
      <c r="CO144" s="91" t="str">
        <f>IF('Data and Formulas'!$I26&lt;50%, "Lower than "&amp;ROUND((100%-'Data and Formulas'!$I26)*100, 0)&amp;"%", "Higher than "&amp;ROUND(('Data and Formulas'!$I26*100), 0)&amp;"%")</f>
        <v>Higher than 61%</v>
      </c>
      <c r="CP144" s="73"/>
      <c r="CQ144" s="73"/>
      <c r="CR144" s="73"/>
      <c r="CS144" s="73"/>
      <c r="CT144" s="73"/>
      <c r="CU144" s="73"/>
      <c r="CV144" s="73"/>
      <c r="CW144" s="73"/>
      <c r="CX144" s="73"/>
    </row>
    <row r="145" spans="78:102" ht="18.75">
      <c r="BZ145" s="93"/>
      <c r="CA145" s="93"/>
      <c r="CB145" s="93"/>
      <c r="CC145" s="93"/>
      <c r="CD145" s="93"/>
      <c r="CE145" s="93"/>
      <c r="CF145" s="93"/>
      <c r="CG145" s="93"/>
      <c r="CH145" s="93"/>
      <c r="CI145" s="93"/>
      <c r="CM145" s="53" t="s">
        <v>116</v>
      </c>
      <c r="CO145" s="91" t="str">
        <f>IF('Data and Formulas'!$I27&lt;50%, "Lower than "&amp;ROUND((100%-'Data and Formulas'!$I27)*100, 0)&amp;"%", "Higher than "&amp;ROUND(('Data and Formulas'!$I27*100), 0)&amp;"%")</f>
        <v>Higher than 79%</v>
      </c>
      <c r="CP145" s="75"/>
      <c r="CQ145" s="75"/>
      <c r="CR145" s="75"/>
      <c r="CS145" s="75"/>
      <c r="CT145" s="75"/>
      <c r="CU145" s="75"/>
      <c r="CV145" s="75"/>
      <c r="CW145" s="75"/>
      <c r="CX145" s="75"/>
    </row>
    <row r="146" spans="78:102" ht="18.75">
      <c r="BZ146" s="93"/>
      <c r="CA146" s="93"/>
      <c r="CB146" s="93"/>
      <c r="CC146" s="93"/>
      <c r="CD146" s="93"/>
      <c r="CE146" s="93"/>
      <c r="CF146" s="93"/>
      <c r="CG146" s="93"/>
      <c r="CH146" s="93"/>
      <c r="CI146" s="93"/>
      <c r="CM146" s="53" t="s">
        <v>117</v>
      </c>
      <c r="CO146" s="91" t="str">
        <f>IF('Data and Formulas'!$I28&lt;50%, "Lower than "&amp;ROUND((100%-'Data and Formulas'!$I28)*100, 0)&amp;"%", "Higher than "&amp;ROUND(('Data and Formulas'!$I28*100), 0)&amp;"%")</f>
        <v>Lower than 82%</v>
      </c>
      <c r="CP146" s="75"/>
      <c r="CQ146" s="75"/>
      <c r="CR146" s="75"/>
      <c r="CS146" s="75"/>
      <c r="CT146" s="75"/>
      <c r="CU146" s="75"/>
      <c r="CV146" s="75"/>
      <c r="CW146" s="75"/>
      <c r="CX146" s="75"/>
    </row>
    <row r="147" spans="78:102" ht="18.75">
      <c r="BZ147" s="93"/>
      <c r="CA147" s="93"/>
      <c r="CB147" s="93"/>
      <c r="CC147" s="93"/>
      <c r="CD147" s="93"/>
      <c r="CE147" s="93"/>
      <c r="CF147" s="93"/>
      <c r="CG147" s="93"/>
      <c r="CH147" s="93"/>
      <c r="CI147" s="93"/>
      <c r="CM147" s="53" t="s">
        <v>118</v>
      </c>
      <c r="CO147" s="91" t="str">
        <f>IF('Data and Formulas'!$I29&lt;50%, "Lower than "&amp;ROUND((100%-'Data and Formulas'!$I29)*100, 0)&amp;"%", "Higher than "&amp;ROUND(('Data and Formulas'!$I29*100), 0)&amp;"%")</f>
        <v>Higher than 50%</v>
      </c>
      <c r="CP147" s="73"/>
      <c r="CQ147" s="73"/>
      <c r="CR147" s="73"/>
      <c r="CS147" s="73"/>
      <c r="CT147" s="73"/>
      <c r="CU147" s="73"/>
      <c r="CV147" s="73"/>
      <c r="CW147" s="73"/>
      <c r="CX147" s="73"/>
    </row>
    <row r="148" spans="78:102" ht="18.75">
      <c r="BZ148" s="93"/>
      <c r="CA148" s="93"/>
      <c r="CB148" s="93"/>
      <c r="CC148" s="93"/>
      <c r="CD148" s="93"/>
      <c r="CE148" s="93"/>
      <c r="CF148" s="93"/>
      <c r="CG148" s="93"/>
      <c r="CH148" s="93"/>
      <c r="CI148" s="93"/>
      <c r="CM148" s="90" t="s">
        <v>130</v>
      </c>
      <c r="CO148" s="91" t="str">
        <f>IF('Data and Formulas'!$I30&lt;50%, "Lower than "&amp;ROUND((100%-'Data and Formulas'!$I30)*100, 0)&amp;"%", "Higher than "&amp;ROUND(('Data and Formulas'!$I30*100), 0)&amp;"%")</f>
        <v>Higher than 50%</v>
      </c>
    </row>
    <row r="149" spans="78:102" ht="18.75">
      <c r="BZ149" s="93"/>
      <c r="CA149" s="93"/>
      <c r="CB149" s="93"/>
      <c r="CC149" s="93"/>
      <c r="CD149" s="93"/>
      <c r="CE149" s="93"/>
      <c r="CF149" s="93"/>
      <c r="CG149" s="93"/>
      <c r="CH149" s="93"/>
      <c r="CI149" s="93"/>
      <c r="CM149" s="53" t="s">
        <v>119</v>
      </c>
      <c r="CO149" s="91" t="str">
        <f>IF('Data and Formulas'!$I31&lt;50%, "Lower than "&amp;ROUND((100%-'Data and Formulas'!$I31)*100, 0)&amp;"%", "Higher than "&amp;ROUND(('Data and Formulas'!$I31*100), 0)&amp;"%")</f>
        <v>Higher than 75%</v>
      </c>
    </row>
    <row r="150" spans="78:102" ht="18.75">
      <c r="BZ150" s="93"/>
      <c r="CA150" s="93"/>
      <c r="CB150" s="94"/>
      <c r="CC150" s="93"/>
      <c r="CD150" s="93"/>
      <c r="CE150" s="93"/>
      <c r="CF150" s="93"/>
      <c r="CG150" s="93"/>
      <c r="CH150" s="93"/>
      <c r="CI150" s="93"/>
      <c r="CM150" s="53" t="s">
        <v>120</v>
      </c>
      <c r="CO150" s="91" t="str">
        <f>IF('Data and Formulas'!$I32&lt;50%, "Lower than "&amp;ROUND((100%-'Data and Formulas'!$I32)*100, 0)&amp;"%", "Higher than "&amp;ROUND(('Data and Formulas'!$I32*100), 0)&amp;"%")</f>
        <v>Lower than 75%</v>
      </c>
    </row>
    <row r="151" spans="78:102" ht="18.75">
      <c r="BZ151" s="93"/>
      <c r="CA151" s="93"/>
      <c r="CB151" s="93"/>
      <c r="CC151" s="93"/>
      <c r="CD151" s="93"/>
      <c r="CE151" s="93"/>
      <c r="CF151" s="93"/>
      <c r="CG151" s="93"/>
      <c r="CH151" s="93"/>
      <c r="CI151" s="93"/>
      <c r="CM151" s="53" t="s">
        <v>121</v>
      </c>
      <c r="CO151" s="91" t="str">
        <f>IF('Data and Formulas'!$I33&lt;50%, "Lower than "&amp;ROUND((100%-'Data and Formulas'!$I33)*100, 0)&amp;"%", "Higher than "&amp;ROUND(('Data and Formulas'!$I33*100), 0)&amp;"%")</f>
        <v>Higher than 57%</v>
      </c>
    </row>
    <row r="152" spans="78:102" ht="18.75">
      <c r="BZ152" s="93"/>
      <c r="CA152" s="93"/>
      <c r="CB152" s="93"/>
      <c r="CC152" s="93"/>
      <c r="CD152" s="93"/>
      <c r="CE152" s="93"/>
      <c r="CF152" s="93"/>
      <c r="CG152" s="93"/>
      <c r="CH152" s="93"/>
      <c r="CI152" s="93"/>
      <c r="CM152" s="53" t="s">
        <v>122</v>
      </c>
      <c r="CO152" s="91" t="str">
        <f>IF('Data and Formulas'!$I34&lt;50%, "Lower than "&amp;ROUND((100%-'Data and Formulas'!$I34)*100, 0)&amp;"%", "Higher than "&amp;ROUND(('Data and Formulas'!$I34*100), 0)&amp;"%")</f>
        <v>Lower than 75%</v>
      </c>
    </row>
    <row r="153" spans="78:102" ht="18.75">
      <c r="BZ153" s="93"/>
      <c r="CA153" s="93"/>
      <c r="CB153" s="93"/>
      <c r="CC153" s="93"/>
      <c r="CD153" s="93"/>
      <c r="CE153" s="93"/>
      <c r="CF153" s="93"/>
      <c r="CG153" s="93"/>
      <c r="CH153" s="93"/>
      <c r="CI153" s="93"/>
      <c r="CM153" s="53" t="s">
        <v>123</v>
      </c>
      <c r="CO153" s="91" t="str">
        <f>IF('Data and Formulas'!$I35&lt;50%, "Lower than "&amp;ROUND((100%-'Data and Formulas'!$I35)*100, 0)&amp;"%", "Higher than "&amp;ROUND(('Data and Formulas'!$I35*100), 0)&amp;"%")</f>
        <v>Lower than 64%</v>
      </c>
    </row>
    <row r="154" spans="78:102" ht="18.75">
      <c r="BZ154" s="93"/>
      <c r="CA154" s="93"/>
      <c r="CB154" s="93"/>
      <c r="CC154" s="93"/>
      <c r="CD154" s="93"/>
      <c r="CE154" s="93"/>
      <c r="CF154" s="93"/>
      <c r="CG154" s="93"/>
      <c r="CH154" s="93"/>
      <c r="CI154" s="93"/>
      <c r="CM154" s="53" t="s">
        <v>124</v>
      </c>
      <c r="CO154" s="91" t="str">
        <f>IF('Data and Formulas'!$I36&lt;50%, "Lower than "&amp;ROUND((100%-'Data and Formulas'!$I36)*100, 0)&amp;"%", "Higher than "&amp;ROUND(('Data and Formulas'!$I36*100), 0)&amp;"%")</f>
        <v>Lower than 57%</v>
      </c>
    </row>
    <row r="156" spans="78:102">
      <c r="BZ156" s="146">
        <f>(COLUMNS($BZ156:BZ$170)+10*(ROWS(BZ156:BZ$170)-1))/100</f>
        <v>1.41</v>
      </c>
      <c r="CA156" s="150">
        <f>(COLUMNS($BZ156:CA$170)+10*(ROWS(CA156:CA$170)-1))/100</f>
        <v>1.42</v>
      </c>
      <c r="CB156" s="150">
        <f>(COLUMNS($BZ156:CB$170)+10*(ROWS(CB156:CB$170)-1))/100</f>
        <v>1.43</v>
      </c>
      <c r="CC156" s="150">
        <f>(COLUMNS($BZ156:CC$170)+10*(ROWS(CC156:CC$170)-1))/100</f>
        <v>1.44</v>
      </c>
      <c r="CD156" s="150">
        <f>(COLUMNS($BZ156:CD$170)+10*(ROWS(CD156:CD$170)-1))/100</f>
        <v>1.45</v>
      </c>
      <c r="CE156" s="150">
        <f>(COLUMNS($BZ156:CE$170)+10*(ROWS(CE156:CE$170)-1))/100</f>
        <v>1.46</v>
      </c>
      <c r="CF156" s="150">
        <f>(COLUMNS($BZ156:CF$170)+10*(ROWS(CF156:CF$170)-1))/100</f>
        <v>1.47</v>
      </c>
      <c r="CG156" s="150">
        <f>(COLUMNS($BZ156:CG$170)+10*(ROWS(CG156:CG$170)-1))/100</f>
        <v>1.48</v>
      </c>
      <c r="CH156" s="150">
        <f>(COLUMNS($BZ156:CH$170)+10*(ROWS(CH156:CH$170)-1))/100</f>
        <v>1.49</v>
      </c>
      <c r="CI156" s="147">
        <f>(COLUMNS($BZ156:CI$170)+10*(ROWS(CI156:CI$170)-1))/100</f>
        <v>1.5</v>
      </c>
    </row>
    <row r="157" spans="78:102">
      <c r="BZ157" s="148">
        <f>(COLUMNS($BZ157:BZ$170)+10*(ROWS(BZ157:BZ$170)-1))/100</f>
        <v>1.31</v>
      </c>
      <c r="CA157" s="151">
        <f>(COLUMNS($BZ157:CA$170)+10*(ROWS(CA157:CA$170)-1))/100</f>
        <v>1.32</v>
      </c>
      <c r="CB157" s="151">
        <f>(COLUMNS($BZ157:CB$170)+10*(ROWS(CB157:CB$170)-1))/100</f>
        <v>1.33</v>
      </c>
      <c r="CC157" s="151">
        <f>(COLUMNS($BZ157:CC$170)+10*(ROWS(CC157:CC$170)-1))/100</f>
        <v>1.34</v>
      </c>
      <c r="CD157" s="151">
        <f>(COLUMNS($BZ157:CD$170)+10*(ROWS(CD157:CD$170)-1))/100</f>
        <v>1.35</v>
      </c>
      <c r="CE157" s="151">
        <f>(COLUMNS($BZ157:CE$170)+10*(ROWS(CE157:CE$170)-1))/100</f>
        <v>1.36</v>
      </c>
      <c r="CF157" s="151">
        <f>(COLUMNS($BZ157:CF$170)+10*(ROWS(CF157:CF$170)-1))/100</f>
        <v>1.37</v>
      </c>
      <c r="CG157" s="151">
        <f>(COLUMNS($BZ157:CG$170)+10*(ROWS(CG157:CG$170)-1))/100</f>
        <v>1.38</v>
      </c>
      <c r="CH157" s="151">
        <f>(COLUMNS($BZ157:CH$170)+10*(ROWS(CH157:CH$170)-1))/100</f>
        <v>1.39</v>
      </c>
      <c r="CI157" s="149">
        <f>(COLUMNS($BZ157:CI$170)+10*(ROWS(CI157:CI$170)-1))/100</f>
        <v>1.4</v>
      </c>
      <c r="CM157" s="75" t="str">
        <f>IF($CP$342&lt;10, "Inflation for your current decile has been higher than average for "&amp;'Data and Formulas'!$Z$4*100&amp;"% of the time since 2006", 0)</f>
        <v>Inflation for your current decile has been higher than average for 41% of the time since 2006</v>
      </c>
    </row>
    <row r="158" spans="78:102">
      <c r="BZ158" s="148">
        <f>(COLUMNS($BZ158:BZ$170)+10*(ROWS(BZ158:BZ$170)-1))/100</f>
        <v>1.21</v>
      </c>
      <c r="CA158" s="151">
        <f>(COLUMNS($BZ158:CA$170)+10*(ROWS(CA158:CA$170)-1))/100</f>
        <v>1.22</v>
      </c>
      <c r="CB158" s="151">
        <f>(COLUMNS($BZ158:CB$170)+10*(ROWS(CB158:CB$170)-1))/100</f>
        <v>1.23</v>
      </c>
      <c r="CC158" s="151">
        <f>(COLUMNS($BZ158:CC$170)+10*(ROWS(CC158:CC$170)-1))/100</f>
        <v>1.24</v>
      </c>
      <c r="CD158" s="151">
        <f>(COLUMNS($BZ158:CD$170)+10*(ROWS(CD158:CD$170)-1))/100</f>
        <v>1.25</v>
      </c>
      <c r="CE158" s="151">
        <f>(COLUMNS($BZ158:CE$170)+10*(ROWS(CE158:CE$170)-1))/100</f>
        <v>1.26</v>
      </c>
      <c r="CF158" s="151">
        <f>(COLUMNS($BZ158:CF$170)+10*(ROWS(CF158:CF$170)-1))/100</f>
        <v>1.27</v>
      </c>
      <c r="CG158" s="151">
        <f>(COLUMNS($BZ158:CG$170)+10*(ROWS(CG158:CG$170)-1))/100</f>
        <v>1.28</v>
      </c>
      <c r="CH158" s="151">
        <f>(COLUMNS($BZ158:CH$170)+10*(ROWS(CH158:CH$170)-1))/100</f>
        <v>1.29</v>
      </c>
      <c r="CI158" s="149">
        <f>(COLUMNS($BZ158:CI$170)+10*(ROWS(CI158:CI$170)-1))/100</f>
        <v>1.3</v>
      </c>
    </row>
    <row r="159" spans="78:102">
      <c r="BZ159" s="148">
        <f>(COLUMNS($BZ159:BZ$170)+10*(ROWS(BZ159:BZ$170)-1))/100</f>
        <v>1.1100000000000001</v>
      </c>
      <c r="CA159" s="151">
        <f>(COLUMNS($BZ159:CA$170)+10*(ROWS(CA159:CA$170)-1))/100</f>
        <v>1.1200000000000001</v>
      </c>
      <c r="CB159" s="151">
        <f>(COLUMNS($BZ159:CB$170)+10*(ROWS(CB159:CB$170)-1))/100</f>
        <v>1.1299999999999999</v>
      </c>
      <c r="CC159" s="151">
        <f>(COLUMNS($BZ159:CC$170)+10*(ROWS(CC159:CC$170)-1))/100</f>
        <v>1.1399999999999999</v>
      </c>
      <c r="CD159" s="151">
        <f>(COLUMNS($BZ159:CD$170)+10*(ROWS(CD159:CD$170)-1))/100</f>
        <v>1.1499999999999999</v>
      </c>
      <c r="CE159" s="151">
        <f>(COLUMNS($BZ159:CE$170)+10*(ROWS(CE159:CE$170)-1))/100</f>
        <v>1.1599999999999999</v>
      </c>
      <c r="CF159" s="151">
        <f>(COLUMNS($BZ159:CF$170)+10*(ROWS(CF159:CF$170)-1))/100</f>
        <v>1.17</v>
      </c>
      <c r="CG159" s="151">
        <f>(COLUMNS($BZ159:CG$170)+10*(ROWS(CG159:CG$170)-1))/100</f>
        <v>1.18</v>
      </c>
      <c r="CH159" s="151">
        <f>(COLUMNS($BZ159:CH$170)+10*(ROWS(CH159:CH$170)-1))/100</f>
        <v>1.19</v>
      </c>
      <c r="CI159" s="149">
        <f>(COLUMNS($BZ159:CI$170)+10*(ROWS(CI159:CI$170)-1))/100</f>
        <v>1.2</v>
      </c>
    </row>
    <row r="160" spans="78:102" ht="15.75" thickBot="1">
      <c r="BZ160" s="155">
        <f>(COLUMNS($BZ160:BZ$170)+10*(ROWS(BZ160:BZ$170)-1))/100</f>
        <v>1.01</v>
      </c>
      <c r="CA160" s="154">
        <f>(COLUMNS($BZ160:CA$170)+10*(ROWS(CA160:CA$170)-1))/100</f>
        <v>1.02</v>
      </c>
      <c r="CB160" s="154">
        <f>(COLUMNS($BZ160:CB$170)+10*(ROWS(CB160:CB$170)-1))/100</f>
        <v>1.03</v>
      </c>
      <c r="CC160" s="154">
        <f>(COLUMNS($BZ160:CC$170)+10*(ROWS(CC160:CC$170)-1))/100</f>
        <v>1.04</v>
      </c>
      <c r="CD160" s="154">
        <f>(COLUMNS($BZ160:CD$170)+10*(ROWS(CD160:CD$170)-1))/100</f>
        <v>1.05</v>
      </c>
      <c r="CE160" s="154">
        <f>(COLUMNS($BZ160:CE$170)+10*(ROWS(CE160:CE$170)-1))/100</f>
        <v>1.06</v>
      </c>
      <c r="CF160" s="154">
        <f>(COLUMNS($BZ160:CF$170)+10*(ROWS(CF160:CF$170)-1))/100</f>
        <v>1.07</v>
      </c>
      <c r="CG160" s="154">
        <f>(COLUMNS($BZ160:CG$170)+10*(ROWS(CG160:CG$170)-1))/100</f>
        <v>1.08</v>
      </c>
      <c r="CH160" s="154">
        <f>(COLUMNS($BZ160:CH$170)+10*(ROWS(CH160:CH$170)-1))/100</f>
        <v>1.0900000000000001</v>
      </c>
      <c r="CI160" s="156">
        <f>(COLUMNS($BZ160:CI$170)+10*(ROWS(CI160:CI$170)-1))/100</f>
        <v>1.1000000000000001</v>
      </c>
    </row>
    <row r="161" spans="77:112" ht="15.75" thickTop="1">
      <c r="BY161" s="57"/>
      <c r="BZ161" s="272">
        <f>(COLUMNS($BZ161:BZ$170)+10*(ROWS(BZ161:BZ$170)-1))/100</f>
        <v>0.91</v>
      </c>
      <c r="CA161" s="273">
        <f>(COLUMNS($BZ161:CA$170)+10*(ROWS(CA161:CA$170)-1))/100</f>
        <v>0.92</v>
      </c>
      <c r="CB161" s="273">
        <f>(COLUMNS($BZ161:CB$170)+10*(ROWS(CB161:CB$170)-1))/100</f>
        <v>0.93</v>
      </c>
      <c r="CC161" s="273">
        <f>(COLUMNS($BZ161:CC$170)+10*(ROWS(CC161:CC$170)-1))/100</f>
        <v>0.94</v>
      </c>
      <c r="CD161" s="273">
        <f>(COLUMNS($BZ161:CD$170)+10*(ROWS(CD161:CD$170)-1))/100</f>
        <v>0.95</v>
      </c>
      <c r="CE161" s="273">
        <f>(COLUMNS($BZ161:CE$170)+10*(ROWS(CE161:CE$170)-1))/100</f>
        <v>0.96</v>
      </c>
      <c r="CF161" s="273">
        <f>(COLUMNS($BZ161:CF$170)+10*(ROWS(CF161:CF$170)-1))/100</f>
        <v>0.97</v>
      </c>
      <c r="CG161" s="273">
        <f>(COLUMNS($BZ161:CG$170)+10*(ROWS(CG161:CG$170)-1))/100</f>
        <v>0.98</v>
      </c>
      <c r="CH161" s="273">
        <f>(COLUMNS($BZ161:CH$170)+10*(ROWS(CH161:CH$170)-1))/100</f>
        <v>0.99</v>
      </c>
      <c r="CI161" s="274">
        <f>(COLUMNS($BZ161:CI$170)+10*(ROWS(CI161:CI$170)-1))/100</f>
        <v>1</v>
      </c>
    </row>
    <row r="162" spans="77:112" ht="15" customHeight="1">
      <c r="BY162" s="57"/>
      <c r="BZ162" s="275">
        <f>(COLUMNS($BZ162:BZ$170)+10*(ROWS(BZ162:BZ$170)-1))/100</f>
        <v>0.81</v>
      </c>
      <c r="CA162" s="145">
        <f>(COLUMNS($BZ162:CA$170)+10*(ROWS(CA162:CA$170)-1))/100</f>
        <v>0.82</v>
      </c>
      <c r="CB162" s="145">
        <f>(COLUMNS($BZ162:CB$170)+10*(ROWS(CB162:CB$170)-1))/100</f>
        <v>0.83</v>
      </c>
      <c r="CC162" s="145">
        <f>(COLUMNS($BZ162:CC$170)+10*(ROWS(CC162:CC$170)-1))/100</f>
        <v>0.84</v>
      </c>
      <c r="CD162" s="145">
        <f>(COLUMNS($BZ162:CD$170)+10*(ROWS(CD162:CD$170)-1))/100</f>
        <v>0.85</v>
      </c>
      <c r="CE162" s="145">
        <f>(COLUMNS($BZ162:CE$170)+10*(ROWS(CE162:CE$170)-1))/100</f>
        <v>0.86</v>
      </c>
      <c r="CF162" s="145">
        <f>(COLUMNS($BZ162:CF$170)+10*(ROWS(CF162:CF$170)-1))/100</f>
        <v>0.87</v>
      </c>
      <c r="CG162" s="145">
        <f>(COLUMNS($BZ162:CG$170)+10*(ROWS(CG162:CG$170)-1))/100</f>
        <v>0.88</v>
      </c>
      <c r="CH162" s="145">
        <f>(COLUMNS($BZ162:CH$170)+10*(ROWS(CH162:CH$170)-1))/100</f>
        <v>0.89</v>
      </c>
      <c r="CI162" s="276">
        <f>(COLUMNS($BZ162:CI$170)+10*(ROWS(CI162:CI$170)-1))/100</f>
        <v>0.9</v>
      </c>
      <c r="CM162" s="95"/>
      <c r="CN162" s="96"/>
      <c r="CO162" s="96"/>
      <c r="CP162" s="96"/>
      <c r="CQ162" s="96"/>
      <c r="CR162" s="96"/>
      <c r="CS162" s="96"/>
      <c r="CT162" s="96"/>
      <c r="CU162" s="96"/>
      <c r="CV162" s="96"/>
      <c r="CW162" s="96"/>
      <c r="CX162" s="96"/>
      <c r="CY162" s="96"/>
      <c r="CZ162" s="96"/>
      <c r="DA162" s="96"/>
      <c r="DB162" s="96"/>
      <c r="DC162" s="96"/>
      <c r="DD162" s="96"/>
      <c r="DE162" s="96"/>
      <c r="DF162" s="96"/>
      <c r="DG162" s="96"/>
      <c r="DH162" s="96"/>
    </row>
    <row r="163" spans="77:112" ht="15" customHeight="1">
      <c r="BY163" s="57"/>
      <c r="BZ163" s="275">
        <f>(COLUMNS($BZ163:BZ$170)+10*(ROWS(BZ163:BZ$170)-1))/100</f>
        <v>0.71</v>
      </c>
      <c r="CA163" s="145">
        <f>(COLUMNS($BZ163:CA$170)+10*(ROWS(CA163:CA$170)-1))/100</f>
        <v>0.72</v>
      </c>
      <c r="CB163" s="145">
        <f>(COLUMNS($BZ163:CB$170)+10*(ROWS(CB163:CB$170)-1))/100</f>
        <v>0.73</v>
      </c>
      <c r="CC163" s="145">
        <f>(COLUMNS($BZ163:CC$170)+10*(ROWS(CC163:CC$170)-1))/100</f>
        <v>0.74</v>
      </c>
      <c r="CD163" s="145">
        <f>(COLUMNS($BZ163:CD$170)+10*(ROWS(CD163:CD$170)-1))/100</f>
        <v>0.75</v>
      </c>
      <c r="CE163" s="145">
        <f>(COLUMNS($BZ163:CE$170)+10*(ROWS(CE163:CE$170)-1))/100</f>
        <v>0.76</v>
      </c>
      <c r="CF163" s="145">
        <f>(COLUMNS($BZ163:CF$170)+10*(ROWS(CF163:CF$170)-1))/100</f>
        <v>0.77</v>
      </c>
      <c r="CG163" s="145">
        <f>(COLUMNS($BZ163:CG$170)+10*(ROWS(CG163:CG$170)-1))/100</f>
        <v>0.78</v>
      </c>
      <c r="CH163" s="145">
        <f>(COLUMNS($BZ163:CH$170)+10*(ROWS(CH163:CH$170)-1))/100</f>
        <v>0.79</v>
      </c>
      <c r="CI163" s="276">
        <f>(COLUMNS($BZ163:CI$170)+10*(ROWS(CI163:CI$170)-1))/100</f>
        <v>0.8</v>
      </c>
      <c r="CM163" s="95"/>
      <c r="CN163" s="97">
        <v>0.01</v>
      </c>
      <c r="CO163" s="98">
        <v>0.06</v>
      </c>
      <c r="CP163" s="98">
        <v>0.11</v>
      </c>
      <c r="CQ163" s="98">
        <v>0.16</v>
      </c>
      <c r="CR163" s="98">
        <v>0.21</v>
      </c>
      <c r="CS163" s="98">
        <v>0.26</v>
      </c>
      <c r="CT163" s="98">
        <v>0.31</v>
      </c>
      <c r="CU163" s="98">
        <v>0.36</v>
      </c>
      <c r="CV163" s="98">
        <v>0.41</v>
      </c>
      <c r="CW163" s="98">
        <v>0.46</v>
      </c>
      <c r="CX163" s="98">
        <v>0.51</v>
      </c>
      <c r="CY163" s="98">
        <v>0.56000000000000005</v>
      </c>
      <c r="CZ163" s="98">
        <v>0.61</v>
      </c>
      <c r="DA163" s="98">
        <v>0.66</v>
      </c>
      <c r="DB163" s="98">
        <v>0.71</v>
      </c>
      <c r="DC163" s="98">
        <v>0.76</v>
      </c>
      <c r="DD163" s="98">
        <v>0.81</v>
      </c>
      <c r="DE163" s="98">
        <v>0.86</v>
      </c>
      <c r="DF163" s="98">
        <v>0.91</v>
      </c>
      <c r="DG163" s="99">
        <v>0.96</v>
      </c>
      <c r="DH163" s="96"/>
    </row>
    <row r="164" spans="77:112" ht="15" customHeight="1">
      <c r="BY164" s="57"/>
      <c r="BZ164" s="275">
        <f>(COLUMNS($BZ164:BZ$170)+10*(ROWS(BZ164:BZ$170)-1))/100</f>
        <v>0.61</v>
      </c>
      <c r="CA164" s="145">
        <f>(COLUMNS($BZ164:CA$170)+10*(ROWS(CA164:CA$170)-1))/100</f>
        <v>0.62</v>
      </c>
      <c r="CB164" s="145">
        <f>(COLUMNS($BZ164:CB$170)+10*(ROWS(CB164:CB$170)-1))/100</f>
        <v>0.63</v>
      </c>
      <c r="CC164" s="145">
        <f>(COLUMNS($BZ164:CC$170)+10*(ROWS(CC164:CC$170)-1))/100</f>
        <v>0.64</v>
      </c>
      <c r="CD164" s="145">
        <f>(COLUMNS($BZ164:CD$170)+10*(ROWS(CD164:CD$170)-1))/100</f>
        <v>0.65</v>
      </c>
      <c r="CE164" s="145">
        <f>(COLUMNS($BZ164:CE$170)+10*(ROWS(CE164:CE$170)-1))/100</f>
        <v>0.66</v>
      </c>
      <c r="CF164" s="145">
        <f>(COLUMNS($BZ164:CF$170)+10*(ROWS(CF164:CF$170)-1))/100</f>
        <v>0.67</v>
      </c>
      <c r="CG164" s="145">
        <f>(COLUMNS($BZ164:CG$170)+10*(ROWS(CG164:CG$170)-1))/100</f>
        <v>0.68</v>
      </c>
      <c r="CH164" s="145">
        <f>(COLUMNS($BZ164:CH$170)+10*(ROWS(CH164:CH$170)-1))/100</f>
        <v>0.69</v>
      </c>
      <c r="CI164" s="276">
        <f>(COLUMNS($BZ164:CI$170)+10*(ROWS(CI164:CI$170)-1))/100</f>
        <v>0.7</v>
      </c>
      <c r="CM164" s="95"/>
      <c r="CN164" s="100">
        <v>0.02</v>
      </c>
      <c r="CO164" s="101">
        <v>7.0000000000000007E-2</v>
      </c>
      <c r="CP164" s="101">
        <v>0.12</v>
      </c>
      <c r="CQ164" s="101">
        <v>0.17</v>
      </c>
      <c r="CR164" s="101">
        <v>0.22</v>
      </c>
      <c r="CS164" s="101">
        <v>0.27</v>
      </c>
      <c r="CT164" s="101">
        <v>0.32</v>
      </c>
      <c r="CU164" s="101">
        <v>0.37</v>
      </c>
      <c r="CV164" s="101">
        <v>0.42</v>
      </c>
      <c r="CW164" s="101">
        <v>0.47</v>
      </c>
      <c r="CX164" s="101">
        <v>0.52</v>
      </c>
      <c r="CY164" s="101">
        <v>0.56999999999999995</v>
      </c>
      <c r="CZ164" s="101">
        <v>0.62</v>
      </c>
      <c r="DA164" s="101">
        <v>0.67</v>
      </c>
      <c r="DB164" s="101">
        <v>0.72</v>
      </c>
      <c r="DC164" s="101">
        <v>0.77</v>
      </c>
      <c r="DD164" s="101">
        <v>0.82</v>
      </c>
      <c r="DE164" s="101">
        <v>0.87</v>
      </c>
      <c r="DF164" s="101">
        <v>0.92</v>
      </c>
      <c r="DG164" s="102">
        <v>0.97</v>
      </c>
      <c r="DH164" s="96"/>
    </row>
    <row r="165" spans="77:112" ht="15" customHeight="1">
      <c r="BY165" s="57"/>
      <c r="BZ165" s="277">
        <f>(COLUMNS($BZ165:BZ$170)+10*(ROWS(BZ165:BZ$170)-1))/100</f>
        <v>0.51</v>
      </c>
      <c r="CA165" s="152">
        <f>(COLUMNS($BZ165:CA$170)+10*(ROWS(CA165:CA$170)-1))/100</f>
        <v>0.52</v>
      </c>
      <c r="CB165" s="153">
        <f>(COLUMNS($BZ165:CB$170)+10*(ROWS(CB165:CB$170)-1))/100</f>
        <v>0.53</v>
      </c>
      <c r="CC165" s="153">
        <f>(COLUMNS($BZ165:CC$170)+10*(ROWS(CC165:CC$170)-1))/100</f>
        <v>0.54</v>
      </c>
      <c r="CD165" s="153">
        <f>(COLUMNS($BZ165:CD$170)+10*(ROWS(CD165:CD$170)-1))/100</f>
        <v>0.55000000000000004</v>
      </c>
      <c r="CE165" s="153">
        <f>(COLUMNS($BZ165:CE$170)+10*(ROWS(CE165:CE$170)-1))/100</f>
        <v>0.56000000000000005</v>
      </c>
      <c r="CF165" s="153">
        <f>(COLUMNS($BZ165:CF$170)+10*(ROWS(CF165:CF$170)-1))/100</f>
        <v>0.56999999999999995</v>
      </c>
      <c r="CG165" s="153">
        <f>(COLUMNS($BZ165:CG$170)+10*(ROWS(CG165:CG$170)-1))/100</f>
        <v>0.57999999999999996</v>
      </c>
      <c r="CH165" s="153">
        <f>(COLUMNS($BZ165:CH$170)+10*(ROWS(CH165:CH$170)-1))/100</f>
        <v>0.59</v>
      </c>
      <c r="CI165" s="278">
        <f>(COLUMNS($BZ165:CI$170)+10*(ROWS(CI165:CI$170)-1))/100</f>
        <v>0.6</v>
      </c>
      <c r="CM165" s="95"/>
      <c r="CN165" s="100">
        <v>0.03</v>
      </c>
      <c r="CO165" s="101">
        <v>0.08</v>
      </c>
      <c r="CP165" s="101">
        <v>0.13</v>
      </c>
      <c r="CQ165" s="101">
        <v>0.18</v>
      </c>
      <c r="CR165" s="101">
        <v>0.23</v>
      </c>
      <c r="CS165" s="101">
        <v>0.28000000000000003</v>
      </c>
      <c r="CT165" s="101">
        <v>0.33</v>
      </c>
      <c r="CU165" s="101">
        <v>0.38</v>
      </c>
      <c r="CV165" s="101">
        <v>0.43</v>
      </c>
      <c r="CW165" s="101">
        <v>0.48</v>
      </c>
      <c r="CX165" s="101">
        <v>0.53</v>
      </c>
      <c r="CY165" s="101">
        <v>0.57999999999999996</v>
      </c>
      <c r="CZ165" s="101">
        <v>0.63</v>
      </c>
      <c r="DA165" s="101">
        <v>0.68</v>
      </c>
      <c r="DB165" s="101">
        <v>0.73</v>
      </c>
      <c r="DC165" s="101">
        <v>0.78</v>
      </c>
      <c r="DD165" s="101">
        <v>0.83</v>
      </c>
      <c r="DE165" s="101">
        <v>0.88</v>
      </c>
      <c r="DF165" s="101">
        <v>0.93</v>
      </c>
      <c r="DG165" s="102">
        <v>0.98</v>
      </c>
      <c r="DH165" s="96"/>
    </row>
    <row r="166" spans="77:112" ht="15" customHeight="1">
      <c r="BY166" s="57"/>
      <c r="BZ166" s="279">
        <f>(COLUMNS($BZ166:BZ$170)+10*(ROWS(BZ166:BZ$170)-1))/100</f>
        <v>0.41</v>
      </c>
      <c r="CA166" s="151">
        <f>(COLUMNS($BZ166:CA$170)+10*(ROWS(CA166:CA$170)-1))/100</f>
        <v>0.42</v>
      </c>
      <c r="CB166" s="151">
        <f>(COLUMNS($BZ166:CB$170)+10*(ROWS(CB166:CB$170)-1))/100</f>
        <v>0.43</v>
      </c>
      <c r="CC166" s="151">
        <f>(COLUMNS($BZ166:CC$170)+10*(ROWS(CC166:CC$170)-1))/100</f>
        <v>0.44</v>
      </c>
      <c r="CD166" s="151">
        <f>(COLUMNS($BZ166:CD$170)+10*(ROWS(CD166:CD$170)-1))/100</f>
        <v>0.45</v>
      </c>
      <c r="CE166" s="151">
        <f>(COLUMNS($BZ166:CE$170)+10*(ROWS(CE166:CE$170)-1))/100</f>
        <v>0.46</v>
      </c>
      <c r="CF166" s="151">
        <f>(COLUMNS($BZ166:CF$170)+10*(ROWS(CF166:CF$170)-1))/100</f>
        <v>0.47</v>
      </c>
      <c r="CG166" s="151">
        <f>(COLUMNS($BZ166:CG$170)+10*(ROWS(CG166:CG$170)-1))/100</f>
        <v>0.48</v>
      </c>
      <c r="CH166" s="151">
        <f>(COLUMNS($BZ166:CH$170)+10*(ROWS(CH166:CH$170)-1))/100</f>
        <v>0.49</v>
      </c>
      <c r="CI166" s="280">
        <f>(COLUMNS($BZ166:CI$170)+10*(ROWS(CI166:CI$170)-1))/100</f>
        <v>0.5</v>
      </c>
      <c r="CM166" s="95"/>
      <c r="CN166" s="100">
        <v>0.04</v>
      </c>
      <c r="CO166" s="101">
        <v>0.09</v>
      </c>
      <c r="CP166" s="101">
        <v>0.14000000000000001</v>
      </c>
      <c r="CQ166" s="101">
        <v>0.19</v>
      </c>
      <c r="CR166" s="101">
        <v>0.24</v>
      </c>
      <c r="CS166" s="101">
        <v>0.28999999999999998</v>
      </c>
      <c r="CT166" s="101">
        <v>0.34</v>
      </c>
      <c r="CU166" s="101">
        <v>0.39</v>
      </c>
      <c r="CV166" s="101">
        <v>0.44</v>
      </c>
      <c r="CW166" s="101">
        <v>0.49</v>
      </c>
      <c r="CX166" s="101">
        <v>0.54</v>
      </c>
      <c r="CY166" s="101">
        <v>0.59</v>
      </c>
      <c r="CZ166" s="101">
        <v>0.64</v>
      </c>
      <c r="DA166" s="101">
        <v>0.69</v>
      </c>
      <c r="DB166" s="101">
        <v>0.74</v>
      </c>
      <c r="DC166" s="101">
        <v>0.79</v>
      </c>
      <c r="DD166" s="101">
        <v>0.84</v>
      </c>
      <c r="DE166" s="101">
        <v>0.89</v>
      </c>
      <c r="DF166" s="101">
        <v>0.94</v>
      </c>
      <c r="DG166" s="102">
        <v>0.99</v>
      </c>
      <c r="DH166" s="96"/>
    </row>
    <row r="167" spans="77:112" ht="15" customHeight="1">
      <c r="BY167" s="57"/>
      <c r="BZ167" s="279">
        <f>(COLUMNS($BZ167:BZ$170)+10*(ROWS(BZ167:BZ$170)-1))/100</f>
        <v>0.31</v>
      </c>
      <c r="CA167" s="151">
        <f>(COLUMNS($BZ167:CA$170)+10*(ROWS(CA167:CA$170)-1))/100</f>
        <v>0.32</v>
      </c>
      <c r="CB167" s="151">
        <f>(COLUMNS($BZ167:CB$170)+10*(ROWS(CB167:CB$170)-1))/100</f>
        <v>0.33</v>
      </c>
      <c r="CC167" s="151">
        <f>(COLUMNS($BZ167:CC$170)+10*(ROWS(CC167:CC$170)-1))/100</f>
        <v>0.34</v>
      </c>
      <c r="CD167" s="151">
        <f>(COLUMNS($BZ167:CD$170)+10*(ROWS(CD167:CD$170)-1))/100</f>
        <v>0.35</v>
      </c>
      <c r="CE167" s="151">
        <f>(COLUMNS($BZ167:CE$170)+10*(ROWS(CE167:CE$170)-1))/100</f>
        <v>0.36</v>
      </c>
      <c r="CF167" s="151">
        <f>(COLUMNS($BZ167:CF$170)+10*(ROWS(CF167:CF$170)-1))/100</f>
        <v>0.37</v>
      </c>
      <c r="CG167" s="151">
        <f>(COLUMNS($BZ167:CG$170)+10*(ROWS(CG167:CG$170)-1))/100</f>
        <v>0.38</v>
      </c>
      <c r="CH167" s="151">
        <f>(COLUMNS($BZ167:CH$170)+10*(ROWS(CH167:CH$170)-1))/100</f>
        <v>0.39</v>
      </c>
      <c r="CI167" s="280">
        <f>(COLUMNS($BZ167:CI$170)+10*(ROWS(CI167:CI$170)-1))/100</f>
        <v>0.4</v>
      </c>
      <c r="CM167" s="95"/>
      <c r="CN167" s="103">
        <v>0.05</v>
      </c>
      <c r="CO167" s="104">
        <v>0.1</v>
      </c>
      <c r="CP167" s="104">
        <v>0.15</v>
      </c>
      <c r="CQ167" s="104">
        <v>0.2</v>
      </c>
      <c r="CR167" s="104">
        <v>0.25</v>
      </c>
      <c r="CS167" s="104">
        <v>0.3</v>
      </c>
      <c r="CT167" s="104">
        <v>0.35</v>
      </c>
      <c r="CU167" s="104">
        <v>0.4</v>
      </c>
      <c r="CV167" s="104">
        <v>0.45</v>
      </c>
      <c r="CW167" s="104">
        <v>0.5</v>
      </c>
      <c r="CX167" s="104">
        <v>0.55000000000000004</v>
      </c>
      <c r="CY167" s="104">
        <v>0.6</v>
      </c>
      <c r="CZ167" s="104">
        <v>0.65</v>
      </c>
      <c r="DA167" s="104">
        <v>0.7</v>
      </c>
      <c r="DB167" s="104">
        <v>0.75</v>
      </c>
      <c r="DC167" s="104">
        <v>0.8</v>
      </c>
      <c r="DD167" s="104">
        <v>0.85</v>
      </c>
      <c r="DE167" s="104">
        <v>0.9</v>
      </c>
      <c r="DF167" s="104">
        <v>0.95</v>
      </c>
      <c r="DG167" s="105">
        <v>1</v>
      </c>
      <c r="DH167" s="96"/>
    </row>
    <row r="168" spans="77:112" ht="15" customHeight="1">
      <c r="BY168" s="57"/>
      <c r="BZ168" s="279">
        <f>(COLUMNS($BZ168:BZ$170)+10*(ROWS(BZ168:BZ$170)-1))/100</f>
        <v>0.21</v>
      </c>
      <c r="CA168" s="151">
        <f>(COLUMNS($BZ168:CA$170)+10*(ROWS(CA168:CA$170)-1))/100</f>
        <v>0.22</v>
      </c>
      <c r="CB168" s="151">
        <f>(COLUMNS($BZ168:CB$170)+10*(ROWS(CB168:CB$170)-1))/100</f>
        <v>0.23</v>
      </c>
      <c r="CC168" s="151">
        <f>(COLUMNS($BZ168:CC$170)+10*(ROWS(CC168:CC$170)-1))/100</f>
        <v>0.24</v>
      </c>
      <c r="CD168" s="151">
        <f>(COLUMNS($BZ168:CD$170)+10*(ROWS(CD168:CD$170)-1))/100</f>
        <v>0.25</v>
      </c>
      <c r="CE168" s="151">
        <f>(COLUMNS($BZ168:CE$170)+10*(ROWS(CE168:CE$170)-1))/100</f>
        <v>0.26</v>
      </c>
      <c r="CF168" s="151">
        <f>(COLUMNS($BZ168:CF$170)+10*(ROWS(CF168:CF$170)-1))/100</f>
        <v>0.27</v>
      </c>
      <c r="CG168" s="151">
        <f>(COLUMNS($BZ168:CG$170)+10*(ROWS(CG168:CG$170)-1))/100</f>
        <v>0.28000000000000003</v>
      </c>
      <c r="CH168" s="151">
        <f>(COLUMNS($BZ168:CH$170)+10*(ROWS(CH168:CH$170)-1))/100</f>
        <v>0.28999999999999998</v>
      </c>
      <c r="CI168" s="280">
        <f>(COLUMNS($BZ168:CI$170)+10*(ROWS(CI168:CI$170)-1))/100</f>
        <v>0.3</v>
      </c>
      <c r="CM168" s="95"/>
      <c r="CN168" s="106"/>
      <c r="CO168" s="106"/>
      <c r="CP168" s="106"/>
      <c r="CQ168" s="106"/>
      <c r="CR168" s="106"/>
      <c r="CS168" s="106"/>
      <c r="CT168" s="106"/>
      <c r="CU168" s="106"/>
      <c r="CV168" s="106"/>
      <c r="CW168" s="106"/>
      <c r="CX168" s="106"/>
      <c r="CY168" s="106"/>
      <c r="CZ168" s="106"/>
      <c r="DA168" s="106"/>
      <c r="DB168" s="106"/>
      <c r="DC168" s="106"/>
      <c r="DD168" s="106"/>
      <c r="DE168" s="106"/>
      <c r="DF168" s="106"/>
      <c r="DG168" s="106"/>
      <c r="DH168" s="95"/>
    </row>
    <row r="169" spans="77:112" ht="15" customHeight="1">
      <c r="BY169" s="57"/>
      <c r="BZ169" s="279">
        <f>(COLUMNS($BZ169:BZ$170)+10*(ROWS(BZ169:BZ$170)-1))/100</f>
        <v>0.11</v>
      </c>
      <c r="CA169" s="151">
        <f>(COLUMNS($BZ169:CA$170)+10*(ROWS(CA169:CA$170)-1))/100</f>
        <v>0.12</v>
      </c>
      <c r="CB169" s="151">
        <f>(COLUMNS($BZ169:CB$170)+10*(ROWS(CB169:CB$170)-1))/100</f>
        <v>0.13</v>
      </c>
      <c r="CC169" s="151">
        <f>(COLUMNS($BZ169:CC$170)+10*(ROWS(CC169:CC$170)-1))/100</f>
        <v>0.14000000000000001</v>
      </c>
      <c r="CD169" s="151">
        <f>(COLUMNS($BZ169:CD$170)+10*(ROWS(CD169:CD$170)-1))/100</f>
        <v>0.15</v>
      </c>
      <c r="CE169" s="151">
        <f>(COLUMNS($BZ169:CE$170)+10*(ROWS(CE169:CE$170)-1))/100</f>
        <v>0.16</v>
      </c>
      <c r="CF169" s="151">
        <f>(COLUMNS($BZ169:CF$170)+10*(ROWS(CF169:CF$170)-1))/100</f>
        <v>0.17</v>
      </c>
      <c r="CG169" s="151">
        <f>(COLUMNS($BZ169:CG$170)+10*(ROWS(CG169:CG$170)-1))/100</f>
        <v>0.18</v>
      </c>
      <c r="CH169" s="151">
        <f>(COLUMNS($BZ169:CH$170)+10*(ROWS(CH169:CH$170)-1))/100</f>
        <v>0.19</v>
      </c>
      <c r="CI169" s="280">
        <f>(COLUMNS($BZ169:CI$170)+10*(ROWS(CI169:CI$170)-1))/100</f>
        <v>0.2</v>
      </c>
      <c r="CM169" s="95"/>
      <c r="CN169" s="107">
        <v>0.01</v>
      </c>
      <c r="CO169" s="108">
        <v>0.06</v>
      </c>
      <c r="CP169" s="109">
        <v>0.11</v>
      </c>
      <c r="CQ169" s="110">
        <v>0.16</v>
      </c>
      <c r="CR169" s="110">
        <v>0.21</v>
      </c>
      <c r="CS169" s="110">
        <v>0.26</v>
      </c>
      <c r="CT169" s="110">
        <v>0.31</v>
      </c>
      <c r="CU169" s="110">
        <v>0.36</v>
      </c>
      <c r="CV169" s="110">
        <v>0.41</v>
      </c>
      <c r="CW169" s="110">
        <v>0.46</v>
      </c>
      <c r="CX169" s="110">
        <v>0.51</v>
      </c>
      <c r="CY169" s="110">
        <v>0.56000000000000005</v>
      </c>
      <c r="CZ169" s="110">
        <v>0.61</v>
      </c>
      <c r="DA169" s="110">
        <v>0.66</v>
      </c>
      <c r="DB169" s="110">
        <v>0.71</v>
      </c>
      <c r="DC169" s="110">
        <v>0.76</v>
      </c>
      <c r="DD169" s="110">
        <v>0.81</v>
      </c>
      <c r="DE169" s="110">
        <v>0.86</v>
      </c>
      <c r="DF169" s="110">
        <v>0.91</v>
      </c>
      <c r="DG169" s="111">
        <v>0.96</v>
      </c>
      <c r="DH169" s="95"/>
    </row>
    <row r="170" spans="77:112" ht="15" customHeight="1" thickBot="1">
      <c r="BY170" s="57"/>
      <c r="BZ170" s="281">
        <f>(COLUMNS($BZ170:BZ$170)+10*(ROWS(BZ170:BZ$170)-1))/100</f>
        <v>0.01</v>
      </c>
      <c r="CA170" s="282">
        <f>(COLUMNS($BZ170:CA$170)+10*(ROWS(CA170:CA$170)-1))/100</f>
        <v>0.02</v>
      </c>
      <c r="CB170" s="282">
        <f>(COLUMNS($BZ170:CB$170)+10*(ROWS(CB170:CB$170)-1))/100</f>
        <v>0.03</v>
      </c>
      <c r="CC170" s="282">
        <f>(COLUMNS($BZ170:CC$170)+10*(ROWS(CC170:CC$170)-1))/100</f>
        <v>0.04</v>
      </c>
      <c r="CD170" s="282">
        <f>(COLUMNS($BZ170:CD$170)+10*(ROWS(CD170:CD$170)-1))/100</f>
        <v>0.05</v>
      </c>
      <c r="CE170" s="282">
        <f>(COLUMNS($BZ170:CE$170)+10*(ROWS(CE170:CE$170)-1))/100</f>
        <v>0.06</v>
      </c>
      <c r="CF170" s="282">
        <f>(COLUMNS($BZ170:CF$170)+10*(ROWS(CF170:CF$170)-1))/100</f>
        <v>7.0000000000000007E-2</v>
      </c>
      <c r="CG170" s="282">
        <f>(COLUMNS($BZ170:CG$170)+10*(ROWS(CG170:CG$170)-1))/100</f>
        <v>0.08</v>
      </c>
      <c r="CH170" s="282">
        <f>(COLUMNS($BZ170:CH$170)+10*(ROWS(CH170:CH$170)-1))/100</f>
        <v>0.09</v>
      </c>
      <c r="CI170" s="283">
        <f>(COLUMNS($BZ170:CI$170)+10*(ROWS(CI170:CI$170)-1))/100</f>
        <v>0.1</v>
      </c>
      <c r="CM170" s="95"/>
      <c r="CN170" s="112">
        <v>0.02</v>
      </c>
      <c r="CO170" s="101">
        <v>7.0000000000000007E-2</v>
      </c>
      <c r="CP170" s="113">
        <v>0.12</v>
      </c>
      <c r="CQ170" s="113">
        <v>0.17</v>
      </c>
      <c r="CR170" s="113">
        <v>0.22</v>
      </c>
      <c r="CS170" s="113">
        <v>0.27</v>
      </c>
      <c r="CT170" s="113">
        <v>0.32</v>
      </c>
      <c r="CU170" s="113">
        <v>0.37</v>
      </c>
      <c r="CV170" s="113">
        <v>0.42</v>
      </c>
      <c r="CW170" s="113">
        <v>0.47</v>
      </c>
      <c r="CX170" s="113">
        <v>0.52</v>
      </c>
      <c r="CY170" s="113">
        <v>0.56999999999999995</v>
      </c>
      <c r="CZ170" s="113">
        <v>0.62</v>
      </c>
      <c r="DA170" s="113">
        <v>0.67</v>
      </c>
      <c r="DB170" s="113">
        <v>0.72</v>
      </c>
      <c r="DC170" s="113">
        <v>0.77</v>
      </c>
      <c r="DD170" s="113">
        <v>0.82</v>
      </c>
      <c r="DE170" s="113">
        <v>0.87</v>
      </c>
      <c r="DF170" s="113">
        <v>0.92</v>
      </c>
      <c r="DG170" s="114">
        <v>0.97</v>
      </c>
      <c r="DH170" s="95"/>
    </row>
    <row r="171" spans="77:112" ht="15" customHeight="1" thickTop="1">
      <c r="BZ171" s="115"/>
      <c r="CA171" s="115"/>
      <c r="CB171" s="115"/>
      <c r="CC171" s="115"/>
      <c r="CD171" s="115"/>
      <c r="CE171" s="115"/>
      <c r="CF171" s="115"/>
      <c r="CG171" s="115"/>
      <c r="CH171" s="115"/>
      <c r="CI171" s="115"/>
      <c r="CM171" s="95"/>
      <c r="CN171" s="112">
        <v>0.03</v>
      </c>
      <c r="CO171" s="101">
        <v>0.08</v>
      </c>
      <c r="CP171" s="101">
        <v>0.13</v>
      </c>
      <c r="CQ171" s="101">
        <v>0.18</v>
      </c>
      <c r="CR171" s="101">
        <v>0.23</v>
      </c>
      <c r="CS171" s="101">
        <v>0.28000000000000003</v>
      </c>
      <c r="CT171" s="101">
        <v>0.33</v>
      </c>
      <c r="CU171" s="101">
        <v>0.38</v>
      </c>
      <c r="CV171" s="101">
        <v>0.43</v>
      </c>
      <c r="CW171" s="101">
        <v>0.48</v>
      </c>
      <c r="CX171" s="101">
        <v>0.53</v>
      </c>
      <c r="CY171" s="101">
        <v>0.57999999999999996</v>
      </c>
      <c r="CZ171" s="101">
        <v>0.63</v>
      </c>
      <c r="DA171" s="101">
        <v>0.68</v>
      </c>
      <c r="DB171" s="101">
        <v>0.73</v>
      </c>
      <c r="DC171" s="101">
        <v>0.78</v>
      </c>
      <c r="DD171" s="101">
        <v>0.83</v>
      </c>
      <c r="DE171" s="101">
        <v>0.88</v>
      </c>
      <c r="DF171" s="101">
        <v>0.93</v>
      </c>
      <c r="DG171" s="116">
        <v>0.98</v>
      </c>
      <c r="DH171" s="95"/>
    </row>
    <row r="172" spans="77:112" ht="15" customHeight="1">
      <c r="BZ172" s="117">
        <f>(COLUMNS($BZ161:BZ$170)+10*(ROWS(BZ161:BZ$170)-1))/100</f>
        <v>0.91</v>
      </c>
      <c r="CA172" s="117">
        <f>(COLUMNS($BZ161:CA$170)+10*(ROWS(CA161:CA$170)-1))/100</f>
        <v>0.92</v>
      </c>
      <c r="CB172" s="117">
        <f>(COLUMNS($BZ161:CB$170)+10*(ROWS(CB161:CB$170)-1))/100</f>
        <v>0.93</v>
      </c>
      <c r="CC172" s="117">
        <f>(COLUMNS($BZ161:CC$170)+10*(ROWS(CC161:CC$170)-1))/100</f>
        <v>0.94</v>
      </c>
      <c r="CD172" s="117">
        <f>(COLUMNS($BZ161:CD$170)+10*(ROWS(CD161:CD$170)-1))/100</f>
        <v>0.95</v>
      </c>
      <c r="CE172" s="117">
        <f>(COLUMNS($BZ161:CE$170)+10*(ROWS(CE161:CE$170)-1))/100</f>
        <v>0.96</v>
      </c>
      <c r="CF172" s="117">
        <f>(COLUMNS($BZ161:CF$170)+10*(ROWS(CF161:CF$170)-1))/100</f>
        <v>0.97</v>
      </c>
      <c r="CG172" s="117">
        <f>(COLUMNS($BZ161:CG$170)+10*(ROWS(CG161:CG$170)-1))/100</f>
        <v>0.98</v>
      </c>
      <c r="CH172" s="117">
        <f>(COLUMNS($BZ161:CH$170)+10*(ROWS(CH161:CH$170)-1))/100</f>
        <v>0.99</v>
      </c>
      <c r="CI172" s="117">
        <f>(COLUMNS($BZ161:CI$170)+10*(ROWS(CI161:CI$170)-1))/100</f>
        <v>1</v>
      </c>
      <c r="CM172" s="95"/>
      <c r="CN172" s="112">
        <v>0.04</v>
      </c>
      <c r="CO172" s="101">
        <v>0.09</v>
      </c>
      <c r="CP172" s="101">
        <v>0.14000000000000001</v>
      </c>
      <c r="CQ172" s="101">
        <v>0.19</v>
      </c>
      <c r="CR172" s="101">
        <v>0.24</v>
      </c>
      <c r="CS172" s="101">
        <v>0.28999999999999998</v>
      </c>
      <c r="CT172" s="101">
        <v>0.34</v>
      </c>
      <c r="CU172" s="101">
        <v>0.39</v>
      </c>
      <c r="CV172" s="101">
        <v>0.44</v>
      </c>
      <c r="CW172" s="101">
        <v>0.49</v>
      </c>
      <c r="CX172" s="101">
        <v>0.54</v>
      </c>
      <c r="CY172" s="101">
        <v>0.59</v>
      </c>
      <c r="CZ172" s="101">
        <v>0.64</v>
      </c>
      <c r="DA172" s="101">
        <v>0.69</v>
      </c>
      <c r="DB172" s="101">
        <v>0.74</v>
      </c>
      <c r="DC172" s="101">
        <v>0.79</v>
      </c>
      <c r="DD172" s="101">
        <v>0.84</v>
      </c>
      <c r="DE172" s="101">
        <v>0.89</v>
      </c>
      <c r="DF172" s="101">
        <v>0.94</v>
      </c>
      <c r="DG172" s="116">
        <v>0.99</v>
      </c>
      <c r="DH172" s="95"/>
    </row>
    <row r="173" spans="77:112" ht="15" customHeight="1">
      <c r="BZ173" s="117">
        <f>(COLUMNS($BZ162:BZ$170)+10*(ROWS(BZ162:BZ$170)-1))/100</f>
        <v>0.81</v>
      </c>
      <c r="CA173" s="117">
        <f>(COLUMNS($BZ162:CA$170)+10*(ROWS(CA162:CA$170)-1))/100</f>
        <v>0.82</v>
      </c>
      <c r="CB173" s="117">
        <f>(COLUMNS($BZ162:CB$170)+10*(ROWS(CB162:CB$170)-1))/100</f>
        <v>0.83</v>
      </c>
      <c r="CC173" s="117">
        <f>(COLUMNS($BZ162:CC$170)+10*(ROWS(CC162:CC$170)-1))/100</f>
        <v>0.84</v>
      </c>
      <c r="CD173" s="117">
        <f>(COLUMNS($BZ162:CD$170)+10*(ROWS(CD162:CD$170)-1))/100</f>
        <v>0.85</v>
      </c>
      <c r="CE173" s="117">
        <f>(COLUMNS($BZ162:CE$170)+10*(ROWS(CE162:CE$170)-1))/100</f>
        <v>0.86</v>
      </c>
      <c r="CF173" s="117">
        <f>(COLUMNS($BZ162:CF$170)+10*(ROWS(CF162:CF$170)-1))/100</f>
        <v>0.87</v>
      </c>
      <c r="CG173" s="117">
        <f>(COLUMNS($BZ162:CG$170)+10*(ROWS(CG162:CG$170)-1))/100</f>
        <v>0.88</v>
      </c>
      <c r="CH173" s="117">
        <f>(COLUMNS($BZ162:CH$170)+10*(ROWS(CH162:CH$170)-1))/100</f>
        <v>0.89</v>
      </c>
      <c r="CI173" s="117">
        <f>(COLUMNS($BZ162:CI$170)+10*(ROWS(CI162:CI$170)-1))/100</f>
        <v>0.9</v>
      </c>
      <c r="CM173" s="95"/>
      <c r="CN173" s="118">
        <v>0.05</v>
      </c>
      <c r="CO173" s="119">
        <v>0.1</v>
      </c>
      <c r="CP173" s="119">
        <v>0.15</v>
      </c>
      <c r="CQ173" s="119">
        <v>0.2</v>
      </c>
      <c r="CR173" s="119">
        <v>0.25</v>
      </c>
      <c r="CS173" s="119">
        <v>0.3</v>
      </c>
      <c r="CT173" s="119">
        <v>0.35</v>
      </c>
      <c r="CU173" s="119">
        <v>0.4</v>
      </c>
      <c r="CV173" s="119">
        <v>0.45</v>
      </c>
      <c r="CW173" s="119">
        <v>0.5</v>
      </c>
      <c r="CX173" s="119">
        <v>0.55000000000000004</v>
      </c>
      <c r="CY173" s="119">
        <v>0.6</v>
      </c>
      <c r="CZ173" s="119">
        <v>0.65</v>
      </c>
      <c r="DA173" s="119">
        <v>0.7</v>
      </c>
      <c r="DB173" s="119">
        <v>0.75</v>
      </c>
      <c r="DC173" s="119">
        <v>0.8</v>
      </c>
      <c r="DD173" s="119">
        <v>0.85</v>
      </c>
      <c r="DE173" s="119">
        <v>0.9</v>
      </c>
      <c r="DF173" s="119">
        <v>0.95</v>
      </c>
      <c r="DG173" s="120">
        <v>1</v>
      </c>
      <c r="DH173" s="95"/>
    </row>
    <row r="174" spans="77:112" ht="15" customHeight="1">
      <c r="BZ174" s="117">
        <f>(COLUMNS($BZ163:BZ$170)+10*(ROWS(BZ163:BZ$170)-1))/100</f>
        <v>0.71</v>
      </c>
      <c r="CA174" s="117">
        <f>(COLUMNS($BZ163:CA$170)+10*(ROWS(CA163:CA$170)-1))/100</f>
        <v>0.72</v>
      </c>
      <c r="CB174" s="117">
        <f>(COLUMNS($BZ163:CB$170)+10*(ROWS(CB163:CB$170)-1))/100</f>
        <v>0.73</v>
      </c>
      <c r="CC174" s="117">
        <f>(COLUMNS($BZ163:CC$170)+10*(ROWS(CC163:CC$170)-1))/100</f>
        <v>0.74</v>
      </c>
      <c r="CD174" s="117">
        <f>(COLUMNS($BZ163:CD$170)+10*(ROWS(CD163:CD$170)-1))/100</f>
        <v>0.75</v>
      </c>
      <c r="CE174" s="117">
        <f>(COLUMNS($BZ163:CE$170)+10*(ROWS(CE163:CE$170)-1))/100</f>
        <v>0.76</v>
      </c>
      <c r="CF174" s="117">
        <f>(COLUMNS($BZ163:CF$170)+10*(ROWS(CF163:CF$170)-1))/100</f>
        <v>0.77</v>
      </c>
      <c r="CG174" s="117">
        <f>(COLUMNS($BZ163:CG$170)+10*(ROWS(CG163:CG$170)-1))/100</f>
        <v>0.78</v>
      </c>
      <c r="CH174" s="117">
        <f>(COLUMNS($BZ163:CH$170)+10*(ROWS(CH163:CH$170)-1))/100</f>
        <v>0.79</v>
      </c>
      <c r="CI174" s="117">
        <f>(COLUMNS($BZ163:CI$170)+10*(ROWS(CI163:CI$170)-1))/100</f>
        <v>0.8</v>
      </c>
      <c r="CM174" s="95"/>
      <c r="CN174" s="121"/>
      <c r="CO174" s="121"/>
      <c r="CP174" s="121"/>
      <c r="CQ174" s="121"/>
      <c r="CR174" s="121"/>
      <c r="CS174" s="121"/>
      <c r="CT174" s="121"/>
      <c r="CU174" s="121"/>
      <c r="CV174" s="121"/>
      <c r="CW174" s="121"/>
      <c r="CX174" s="121"/>
      <c r="CY174" s="121"/>
      <c r="CZ174" s="121"/>
      <c r="DA174" s="121"/>
      <c r="DB174" s="121"/>
      <c r="DC174" s="121"/>
      <c r="DD174" s="121"/>
      <c r="DE174" s="121"/>
      <c r="DF174" s="121"/>
      <c r="DG174" s="121"/>
      <c r="DH174" s="95"/>
    </row>
    <row r="175" spans="77:112" ht="15" customHeight="1">
      <c r="BZ175" s="117">
        <f>(COLUMNS($BZ164:BZ$170)+10*(ROWS(BZ164:BZ$170)-1))/100</f>
        <v>0.61</v>
      </c>
      <c r="CA175" s="117">
        <f>(COLUMNS($BZ164:CA$170)+10*(ROWS(CA164:CA$170)-1))/100</f>
        <v>0.62</v>
      </c>
      <c r="CB175" s="117">
        <f>(COLUMNS($BZ164:CB$170)+10*(ROWS(CB164:CB$170)-1))/100</f>
        <v>0.63</v>
      </c>
      <c r="CC175" s="117">
        <f>(COLUMNS($BZ164:CC$170)+10*(ROWS(CC164:CC$170)-1))/100</f>
        <v>0.64</v>
      </c>
      <c r="CD175" s="117">
        <f>(COLUMNS($BZ164:CD$170)+10*(ROWS(CD164:CD$170)-1))/100</f>
        <v>0.65</v>
      </c>
      <c r="CE175" s="117">
        <f>(COLUMNS($BZ164:CE$170)+10*(ROWS(CE164:CE$170)-1))/100</f>
        <v>0.66</v>
      </c>
      <c r="CF175" s="117">
        <f>(COLUMNS($BZ164:CF$170)+10*(ROWS(CF164:CF$170)-1))/100</f>
        <v>0.67</v>
      </c>
      <c r="CG175" s="117">
        <f>(COLUMNS($BZ164:CG$170)+10*(ROWS(CG164:CG$170)-1))/100</f>
        <v>0.68</v>
      </c>
      <c r="CH175" s="117">
        <f>(COLUMNS($BZ164:CH$170)+10*(ROWS(CH164:CH$170)-1))/100</f>
        <v>0.69</v>
      </c>
      <c r="CI175" s="117">
        <f>(COLUMNS($BZ164:CI$170)+10*(ROWS(CI164:CI$170)-1))/100</f>
        <v>0.7</v>
      </c>
      <c r="CM175" s="95"/>
      <c r="CN175" s="122"/>
      <c r="CO175" s="122"/>
      <c r="CP175" s="122"/>
      <c r="CQ175" s="122"/>
      <c r="CR175" s="122"/>
      <c r="CS175" s="122"/>
      <c r="CT175" s="122"/>
      <c r="CU175" s="122"/>
      <c r="CV175" s="122"/>
      <c r="CW175" s="122"/>
      <c r="CX175" s="122"/>
      <c r="CY175" s="122"/>
      <c r="CZ175" s="122"/>
      <c r="DA175" s="122"/>
      <c r="DB175" s="122"/>
      <c r="DC175" s="122"/>
      <c r="DD175" s="122"/>
      <c r="DE175" s="122"/>
      <c r="DF175" s="122"/>
      <c r="DG175" s="122"/>
      <c r="DH175" s="95"/>
    </row>
    <row r="176" spans="77:112" ht="15" customHeight="1">
      <c r="BZ176" s="117">
        <f>(COLUMNS($BZ165:BZ$170)+10*(ROWS(BZ165:BZ$170)-1))/100</f>
        <v>0.51</v>
      </c>
      <c r="CA176" s="117">
        <f>(COLUMNS($BZ165:CA$170)+10*(ROWS(CA165:CA$170)-1))/100</f>
        <v>0.52</v>
      </c>
      <c r="CB176" s="117">
        <f>(COLUMNS($BZ165:CB$170)+10*(ROWS(CB165:CB$170)-1))/100</f>
        <v>0.53</v>
      </c>
      <c r="CC176" s="117">
        <f>(COLUMNS($BZ165:CC$170)+10*(ROWS(CC165:CC$170)-1))/100</f>
        <v>0.54</v>
      </c>
      <c r="CD176" s="117">
        <f>(COLUMNS($BZ165:CD$170)+10*(ROWS(CD165:CD$170)-1))/100</f>
        <v>0.55000000000000004</v>
      </c>
      <c r="CE176" s="117">
        <f>(COLUMNS($BZ165:CE$170)+10*(ROWS(CE165:CE$170)-1))/100</f>
        <v>0.56000000000000005</v>
      </c>
      <c r="CF176" s="117">
        <f>(COLUMNS($BZ165:CF$170)+10*(ROWS(CF165:CF$170)-1))/100</f>
        <v>0.56999999999999995</v>
      </c>
      <c r="CG176" s="117">
        <f>(COLUMNS($BZ165:CG$170)+10*(ROWS(CG165:CG$170)-1))/100</f>
        <v>0.57999999999999996</v>
      </c>
      <c r="CH176" s="117">
        <f>(COLUMNS($BZ165:CH$170)+10*(ROWS(CH165:CH$170)-1))/100</f>
        <v>0.59</v>
      </c>
      <c r="CI176" s="117">
        <f>(COLUMNS($BZ165:CI$170)+10*(ROWS(CI165:CI$170)-1))/100</f>
        <v>0.6</v>
      </c>
      <c r="CM176" s="95"/>
      <c r="CN176" s="123">
        <v>0.01</v>
      </c>
      <c r="CO176" s="110">
        <v>0.06</v>
      </c>
      <c r="CP176" s="110">
        <v>0.11</v>
      </c>
      <c r="CQ176" s="110">
        <v>0.16</v>
      </c>
      <c r="CR176" s="110">
        <v>0.21</v>
      </c>
      <c r="CS176" s="110">
        <v>0.26</v>
      </c>
      <c r="CT176" s="110">
        <v>0.31</v>
      </c>
      <c r="CU176" s="110">
        <v>0.36</v>
      </c>
      <c r="CV176" s="110">
        <v>0.41</v>
      </c>
      <c r="CW176" s="110">
        <v>0.46</v>
      </c>
      <c r="CX176" s="110">
        <v>0.51</v>
      </c>
      <c r="CY176" s="110">
        <v>0.56000000000000005</v>
      </c>
      <c r="CZ176" s="110">
        <v>0.61</v>
      </c>
      <c r="DA176" s="110">
        <v>0.66</v>
      </c>
      <c r="DB176" s="110">
        <v>0.71</v>
      </c>
      <c r="DC176" s="110">
        <v>0.76</v>
      </c>
      <c r="DD176" s="110">
        <v>0.81</v>
      </c>
      <c r="DE176" s="110">
        <v>0.86</v>
      </c>
      <c r="DF176" s="110">
        <v>0.91</v>
      </c>
      <c r="DG176" s="111">
        <v>0.96</v>
      </c>
      <c r="DH176" s="95"/>
    </row>
    <row r="177" spans="78:112" ht="15" customHeight="1">
      <c r="BZ177" s="117">
        <f>(COLUMNS($BZ166:BZ$170)+10*(ROWS(BZ166:BZ$170)-1))/100</f>
        <v>0.41</v>
      </c>
      <c r="CA177" s="117">
        <f>(COLUMNS($BZ166:CA$170)+10*(ROWS(CA166:CA$170)-1))/100</f>
        <v>0.42</v>
      </c>
      <c r="CB177" s="117">
        <f>(COLUMNS($BZ166:CB$170)+10*(ROWS(CB166:CB$170)-1))/100</f>
        <v>0.43</v>
      </c>
      <c r="CC177" s="117">
        <f>(COLUMNS($BZ166:CC$170)+10*(ROWS(CC166:CC$170)-1))/100</f>
        <v>0.44</v>
      </c>
      <c r="CD177" s="117">
        <f>(COLUMNS($BZ166:CD$170)+10*(ROWS(CD166:CD$170)-1))/100</f>
        <v>0.45</v>
      </c>
      <c r="CE177" s="117">
        <f>(COLUMNS($BZ166:CE$170)+10*(ROWS(CE166:CE$170)-1))/100</f>
        <v>0.46</v>
      </c>
      <c r="CF177" s="117">
        <f>(COLUMNS($BZ166:CF$170)+10*(ROWS(CF166:CF$170)-1))/100</f>
        <v>0.47</v>
      </c>
      <c r="CG177" s="117">
        <f>(COLUMNS($BZ166:CG$170)+10*(ROWS(CG166:CG$170)-1))/100</f>
        <v>0.48</v>
      </c>
      <c r="CH177" s="117">
        <f>(COLUMNS($BZ166:CH$170)+10*(ROWS(CH166:CH$170)-1))/100</f>
        <v>0.49</v>
      </c>
      <c r="CI177" s="117">
        <f>(COLUMNS($BZ166:CI$170)+10*(ROWS(CI166:CI$170)-1))/100</f>
        <v>0.5</v>
      </c>
      <c r="CM177" s="95"/>
      <c r="CN177" s="112">
        <v>0.02</v>
      </c>
      <c r="CO177" s="101">
        <v>7.0000000000000007E-2</v>
      </c>
      <c r="CP177" s="101">
        <v>0.12</v>
      </c>
      <c r="CQ177" s="101">
        <v>0.17</v>
      </c>
      <c r="CR177" s="101">
        <v>0.22</v>
      </c>
      <c r="CS177" s="101">
        <v>0.27</v>
      </c>
      <c r="CT177" s="101">
        <v>0.32</v>
      </c>
      <c r="CU177" s="101">
        <v>0.37</v>
      </c>
      <c r="CV177" s="101">
        <v>0.42</v>
      </c>
      <c r="CW177" s="101">
        <v>0.47</v>
      </c>
      <c r="CX177" s="101">
        <v>0.52</v>
      </c>
      <c r="CY177" s="101">
        <v>0.56999999999999995</v>
      </c>
      <c r="CZ177" s="101">
        <v>0.62</v>
      </c>
      <c r="DA177" s="101">
        <v>0.67</v>
      </c>
      <c r="DB177" s="101">
        <v>0.72</v>
      </c>
      <c r="DC177" s="101">
        <v>0.77</v>
      </c>
      <c r="DD177" s="101">
        <v>0.82</v>
      </c>
      <c r="DE177" s="101">
        <v>0.87</v>
      </c>
      <c r="DF177" s="101">
        <v>0.92</v>
      </c>
      <c r="DG177" s="116">
        <v>0.97</v>
      </c>
      <c r="DH177" s="95"/>
    </row>
    <row r="178" spans="78:112" ht="15" customHeight="1">
      <c r="BZ178" s="117">
        <f>(COLUMNS($BZ167:BZ$170)+10*(ROWS(BZ167:BZ$170)-1))/100</f>
        <v>0.31</v>
      </c>
      <c r="CA178" s="117">
        <f>(COLUMNS($BZ167:CA$170)+10*(ROWS(CA167:CA$170)-1))/100</f>
        <v>0.32</v>
      </c>
      <c r="CB178" s="117">
        <f>(COLUMNS($BZ167:CB$170)+10*(ROWS(CB167:CB$170)-1))/100</f>
        <v>0.33</v>
      </c>
      <c r="CC178" s="117">
        <f>(COLUMNS($BZ167:CC$170)+10*(ROWS(CC167:CC$170)-1))/100</f>
        <v>0.34</v>
      </c>
      <c r="CD178" s="117">
        <f>(COLUMNS($BZ167:CD$170)+10*(ROWS(CD167:CD$170)-1))/100</f>
        <v>0.35</v>
      </c>
      <c r="CE178" s="117">
        <f>(COLUMNS($BZ167:CE$170)+10*(ROWS(CE167:CE$170)-1))/100</f>
        <v>0.36</v>
      </c>
      <c r="CF178" s="117">
        <f>(COLUMNS($BZ167:CF$170)+10*(ROWS(CF167:CF$170)-1))/100</f>
        <v>0.37</v>
      </c>
      <c r="CG178" s="117">
        <f>(COLUMNS($BZ167:CG$170)+10*(ROWS(CG167:CG$170)-1))/100</f>
        <v>0.38</v>
      </c>
      <c r="CH178" s="117">
        <f>(COLUMNS($BZ167:CH$170)+10*(ROWS(CH167:CH$170)-1))/100</f>
        <v>0.39</v>
      </c>
      <c r="CI178" s="117">
        <f>(COLUMNS($BZ167:CI$170)+10*(ROWS(CI167:CI$170)-1))/100</f>
        <v>0.4</v>
      </c>
      <c r="CM178" s="95"/>
      <c r="CN178" s="112">
        <v>0.03</v>
      </c>
      <c r="CO178" s="101">
        <v>0.08</v>
      </c>
      <c r="CP178" s="101">
        <v>0.13</v>
      </c>
      <c r="CQ178" s="101">
        <v>0.18</v>
      </c>
      <c r="CR178" s="101">
        <v>0.23</v>
      </c>
      <c r="CS178" s="101">
        <v>0.28000000000000003</v>
      </c>
      <c r="CT178" s="101">
        <v>0.33</v>
      </c>
      <c r="CU178" s="101">
        <v>0.38</v>
      </c>
      <c r="CV178" s="101">
        <v>0.43</v>
      </c>
      <c r="CW178" s="101">
        <v>0.48</v>
      </c>
      <c r="CX178" s="101">
        <v>0.53</v>
      </c>
      <c r="CY178" s="101">
        <v>0.57999999999999996</v>
      </c>
      <c r="CZ178" s="101">
        <v>0.63</v>
      </c>
      <c r="DA178" s="101">
        <v>0.68</v>
      </c>
      <c r="DB178" s="101">
        <v>0.73</v>
      </c>
      <c r="DC178" s="101">
        <v>0.78</v>
      </c>
      <c r="DD178" s="101">
        <v>0.83</v>
      </c>
      <c r="DE178" s="101">
        <v>0.88</v>
      </c>
      <c r="DF178" s="101">
        <v>0.93</v>
      </c>
      <c r="DG178" s="116">
        <v>0.98</v>
      </c>
      <c r="DH178" s="95"/>
    </row>
    <row r="179" spans="78:112" ht="15" customHeight="1">
      <c r="BZ179" s="117">
        <f>(COLUMNS($BZ168:BZ$170)+10*(ROWS(BZ168:BZ$170)-1))/100</f>
        <v>0.21</v>
      </c>
      <c r="CA179" s="117">
        <f>(COLUMNS($BZ168:CA$170)+10*(ROWS(CA168:CA$170)-1))/100</f>
        <v>0.22</v>
      </c>
      <c r="CB179" s="117">
        <f>(COLUMNS($BZ168:CB$170)+10*(ROWS(CB168:CB$170)-1))/100</f>
        <v>0.23</v>
      </c>
      <c r="CC179" s="117">
        <f>(COLUMNS($BZ168:CC$170)+10*(ROWS(CC168:CC$170)-1))/100</f>
        <v>0.24</v>
      </c>
      <c r="CD179" s="117">
        <f>(COLUMNS($BZ168:CD$170)+10*(ROWS(CD168:CD$170)-1))/100</f>
        <v>0.25</v>
      </c>
      <c r="CE179" s="117">
        <f>(COLUMNS($BZ168:CE$170)+10*(ROWS(CE168:CE$170)-1))/100</f>
        <v>0.26</v>
      </c>
      <c r="CF179" s="117">
        <f>(COLUMNS($BZ168:CF$170)+10*(ROWS(CF168:CF$170)-1))/100</f>
        <v>0.27</v>
      </c>
      <c r="CG179" s="117">
        <f>(COLUMNS($BZ168:CG$170)+10*(ROWS(CG168:CG$170)-1))/100</f>
        <v>0.28000000000000003</v>
      </c>
      <c r="CH179" s="117">
        <f>(COLUMNS($BZ168:CH$170)+10*(ROWS(CH168:CH$170)-1))/100</f>
        <v>0.28999999999999998</v>
      </c>
      <c r="CI179" s="117">
        <f>(COLUMNS($BZ168:CI$170)+10*(ROWS(CI168:CI$170)-1))/100</f>
        <v>0.3</v>
      </c>
      <c r="CM179" s="95"/>
      <c r="CN179" s="112">
        <v>0.04</v>
      </c>
      <c r="CO179" s="101">
        <v>0.09</v>
      </c>
      <c r="CP179" s="101">
        <v>0.14000000000000001</v>
      </c>
      <c r="CQ179" s="101">
        <v>0.19</v>
      </c>
      <c r="CR179" s="101">
        <v>0.24</v>
      </c>
      <c r="CS179" s="101">
        <v>0.28999999999999998</v>
      </c>
      <c r="CT179" s="101">
        <v>0.34</v>
      </c>
      <c r="CU179" s="101">
        <v>0.39</v>
      </c>
      <c r="CV179" s="101">
        <v>0.44</v>
      </c>
      <c r="CW179" s="101">
        <v>0.49</v>
      </c>
      <c r="CX179" s="101">
        <v>0.54</v>
      </c>
      <c r="CY179" s="101">
        <v>0.59</v>
      </c>
      <c r="CZ179" s="101">
        <v>0.64</v>
      </c>
      <c r="DA179" s="101">
        <v>0.69</v>
      </c>
      <c r="DB179" s="101">
        <v>0.74</v>
      </c>
      <c r="DC179" s="101">
        <v>0.79</v>
      </c>
      <c r="DD179" s="101">
        <v>0.84</v>
      </c>
      <c r="DE179" s="101">
        <v>0.89</v>
      </c>
      <c r="DF179" s="101">
        <v>0.94</v>
      </c>
      <c r="DG179" s="116">
        <v>0.99</v>
      </c>
      <c r="DH179" s="95"/>
    </row>
    <row r="180" spans="78:112" ht="15" customHeight="1">
      <c r="BZ180" s="117">
        <f>(COLUMNS($BZ169:BZ$170)+10*(ROWS(BZ169:BZ$170)-1))/100</f>
        <v>0.11</v>
      </c>
      <c r="CA180" s="117">
        <f>(COLUMNS($BZ169:CA$170)+10*(ROWS(CA169:CA$170)-1))/100</f>
        <v>0.12</v>
      </c>
      <c r="CB180" s="117">
        <f>(COLUMNS($BZ169:CB$170)+10*(ROWS(CB169:CB$170)-1))/100</f>
        <v>0.13</v>
      </c>
      <c r="CC180" s="117">
        <f>(COLUMNS($BZ169:CC$170)+10*(ROWS(CC169:CC$170)-1))/100</f>
        <v>0.14000000000000001</v>
      </c>
      <c r="CD180" s="117">
        <f>(COLUMNS($BZ169:CD$170)+10*(ROWS(CD169:CD$170)-1))/100</f>
        <v>0.15</v>
      </c>
      <c r="CE180" s="117">
        <f>(COLUMNS($BZ169:CE$170)+10*(ROWS(CE169:CE$170)-1))/100</f>
        <v>0.16</v>
      </c>
      <c r="CF180" s="117">
        <f>(COLUMNS($BZ169:CF$170)+10*(ROWS(CF169:CF$170)-1))/100</f>
        <v>0.17</v>
      </c>
      <c r="CG180" s="117">
        <f>(COLUMNS($BZ169:CG$170)+10*(ROWS(CG169:CG$170)-1))/100</f>
        <v>0.18</v>
      </c>
      <c r="CH180" s="117">
        <f>(COLUMNS($BZ169:CH$170)+10*(ROWS(CH169:CH$170)-1))/100</f>
        <v>0.19</v>
      </c>
      <c r="CI180" s="117">
        <f>(COLUMNS($BZ169:CI$170)+10*(ROWS(CI169:CI$170)-1))/100</f>
        <v>0.2</v>
      </c>
      <c r="CM180" s="95"/>
      <c r="CN180" s="124">
        <v>0.05</v>
      </c>
      <c r="CO180" s="125">
        <v>0.1</v>
      </c>
      <c r="CP180" s="125">
        <v>0.15</v>
      </c>
      <c r="CQ180" s="125">
        <v>0.2</v>
      </c>
      <c r="CR180" s="125">
        <v>0.25</v>
      </c>
      <c r="CS180" s="125">
        <v>0.3</v>
      </c>
      <c r="CT180" s="125">
        <v>0.35</v>
      </c>
      <c r="CU180" s="125">
        <v>0.4</v>
      </c>
      <c r="CV180" s="125">
        <v>0.45</v>
      </c>
      <c r="CW180" s="125">
        <v>0.5</v>
      </c>
      <c r="CX180" s="125">
        <v>0.55000000000000004</v>
      </c>
      <c r="CY180" s="125">
        <v>0.6</v>
      </c>
      <c r="CZ180" s="125">
        <v>0.65</v>
      </c>
      <c r="DA180" s="125">
        <v>0.7</v>
      </c>
      <c r="DB180" s="125">
        <v>0.75</v>
      </c>
      <c r="DC180" s="125">
        <v>0.8</v>
      </c>
      <c r="DD180" s="125">
        <v>0.85</v>
      </c>
      <c r="DE180" s="125">
        <v>0.9</v>
      </c>
      <c r="DF180" s="125">
        <v>0.95</v>
      </c>
      <c r="DG180" s="126">
        <v>1</v>
      </c>
      <c r="DH180" s="95"/>
    </row>
    <row r="181" spans="78:112" ht="15" customHeight="1">
      <c r="BZ181" s="117">
        <f>(COLUMNS($BZ170:BZ$170)+10*(ROWS(BZ170:BZ$170)-1))/100</f>
        <v>0.01</v>
      </c>
      <c r="CA181" s="117">
        <f>(COLUMNS($BZ170:CA$170)+10*(ROWS(CA170:CA$170)-1))/100</f>
        <v>0.02</v>
      </c>
      <c r="CB181" s="117">
        <f>(COLUMNS($BZ170:CB$170)+10*(ROWS(CB170:CB$170)-1))/100</f>
        <v>0.03</v>
      </c>
      <c r="CC181" s="117">
        <f>(COLUMNS($BZ170:CC$170)+10*(ROWS(CC170:CC$170)-1))/100</f>
        <v>0.04</v>
      </c>
      <c r="CD181" s="117">
        <f>(COLUMNS($BZ170:CD$170)+10*(ROWS(CD170:CD$170)-1))/100</f>
        <v>0.05</v>
      </c>
      <c r="CE181" s="117">
        <f>(COLUMNS($BZ170:CE$170)+10*(ROWS(CE170:CE$170)-1))/100</f>
        <v>0.06</v>
      </c>
      <c r="CF181" s="117">
        <f>(COLUMNS($BZ170:CF$170)+10*(ROWS(CF170:CF$170)-1))/100</f>
        <v>7.0000000000000007E-2</v>
      </c>
      <c r="CG181" s="117">
        <f>(COLUMNS($BZ170:CG$170)+10*(ROWS(CG170:CG$170)-1))/100</f>
        <v>0.08</v>
      </c>
      <c r="CH181" s="117">
        <f>(COLUMNS($BZ170:CH$170)+10*(ROWS(CH170:CH$170)-1))/100</f>
        <v>0.09</v>
      </c>
      <c r="CI181" s="117">
        <f>(COLUMNS($BZ170:CI$170)+10*(ROWS(CI170:CI$170)-1))/100</f>
        <v>0.1</v>
      </c>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row>
    <row r="182" spans="78:112" ht="15" customHeight="1">
      <c r="BZ182" s="115"/>
      <c r="CA182" s="115"/>
      <c r="CB182" s="115"/>
      <c r="CC182" s="115"/>
      <c r="CD182" s="115"/>
      <c r="CE182" s="115"/>
      <c r="CF182" s="115"/>
      <c r="CG182" s="115"/>
      <c r="CH182" s="115"/>
      <c r="CI182" s="115"/>
      <c r="CM182" s="95"/>
      <c r="CN182" s="95"/>
      <c r="CO182" s="95"/>
      <c r="CP182" s="95"/>
      <c r="CQ182" s="95"/>
      <c r="CR182" s="95"/>
      <c r="CS182" s="95"/>
      <c r="CT182" s="95"/>
      <c r="CU182" s="95"/>
      <c r="CV182" s="95"/>
      <c r="CW182" s="95"/>
      <c r="CX182" s="95"/>
      <c r="CY182" s="95"/>
      <c r="CZ182" s="95"/>
      <c r="DA182" s="95"/>
      <c r="DB182" s="95"/>
      <c r="DC182" s="95"/>
      <c r="DD182" s="95"/>
      <c r="DE182" s="95"/>
      <c r="DF182" s="95"/>
      <c r="DG182" s="95"/>
      <c r="DH182" s="95"/>
    </row>
    <row r="183" spans="78:112" ht="15" customHeight="1">
      <c r="BZ183" s="127">
        <f>(COLUMNS($BZ161:BZ$170)+10*(ROWS(BZ161:BZ$170)-1))/100</f>
        <v>0.91</v>
      </c>
      <c r="CA183" s="127">
        <f>(COLUMNS($BZ161:CA$170)+10*(ROWS(CA161:CA$170)-1))/100</f>
        <v>0.92</v>
      </c>
      <c r="CB183" s="127">
        <f>(COLUMNS($BZ161:CB$170)+10*(ROWS(CB161:CB$170)-1))/100</f>
        <v>0.93</v>
      </c>
      <c r="CC183" s="127">
        <f>(COLUMNS($BZ161:CC$170)+10*(ROWS(CC161:CC$170)-1))/100</f>
        <v>0.94</v>
      </c>
      <c r="CD183" s="127">
        <f>(COLUMNS($BZ161:CD$170)+10*(ROWS(CD161:CD$170)-1))/100</f>
        <v>0.95</v>
      </c>
      <c r="CE183" s="127">
        <f>(COLUMNS($BZ161:CE$170)+10*(ROWS(CE161:CE$170)-1))/100</f>
        <v>0.96</v>
      </c>
      <c r="CF183" s="127">
        <f>(COLUMNS($BZ161:CF$170)+10*(ROWS(CF161:CF$170)-1))/100</f>
        <v>0.97</v>
      </c>
      <c r="CG183" s="127">
        <f>(COLUMNS($BZ161:CG$170)+10*(ROWS(CG161:CG$170)-1))/100</f>
        <v>0.98</v>
      </c>
      <c r="CH183" s="127">
        <f>(COLUMNS($BZ161:CH$170)+10*(ROWS(CH161:CH$170)-1))/100</f>
        <v>0.99</v>
      </c>
      <c r="CI183" s="127">
        <f>(COLUMNS($BZ161:CI$170)+10*(ROWS(CI161:CI$170)-1))/100</f>
        <v>1</v>
      </c>
      <c r="CM183" s="95"/>
      <c r="CN183" s="95"/>
      <c r="CO183" s="95"/>
      <c r="CP183" s="95"/>
      <c r="CQ183" s="95"/>
      <c r="CR183" s="95"/>
      <c r="CS183" s="95"/>
      <c r="CT183" s="95"/>
      <c r="CU183" s="95"/>
      <c r="CV183" s="95"/>
      <c r="CW183" s="95"/>
      <c r="CX183" s="95"/>
      <c r="CY183" s="95"/>
      <c r="CZ183" s="95"/>
      <c r="DA183" s="95"/>
      <c r="DB183" s="95"/>
      <c r="DC183" s="95"/>
      <c r="DD183" s="95"/>
      <c r="DE183" s="95"/>
      <c r="DF183" s="95"/>
      <c r="DG183" s="95"/>
      <c r="DH183" s="95"/>
    </row>
    <row r="184" spans="78:112" ht="15" customHeight="1">
      <c r="BZ184" s="127">
        <f>(COLUMNS($BZ162:BZ$170)+10*(ROWS(BZ162:BZ$170)-1))/100</f>
        <v>0.81</v>
      </c>
      <c r="CA184" s="127">
        <f>(COLUMNS($BZ162:CA$170)+10*(ROWS(CA162:CA$170)-1))/100</f>
        <v>0.82</v>
      </c>
      <c r="CB184" s="127">
        <f>(COLUMNS($BZ162:CB$170)+10*(ROWS(CB162:CB$170)-1))/100</f>
        <v>0.83</v>
      </c>
      <c r="CC184" s="127">
        <f>(COLUMNS($BZ162:CC$170)+10*(ROWS(CC162:CC$170)-1))/100</f>
        <v>0.84</v>
      </c>
      <c r="CD184" s="127">
        <f>(COLUMNS($BZ162:CD$170)+10*(ROWS(CD162:CD$170)-1))/100</f>
        <v>0.85</v>
      </c>
      <c r="CE184" s="127">
        <f>(COLUMNS($BZ162:CE$170)+10*(ROWS(CE162:CE$170)-1))/100</f>
        <v>0.86</v>
      </c>
      <c r="CF184" s="127">
        <f>(COLUMNS($BZ162:CF$170)+10*(ROWS(CF162:CF$170)-1))/100</f>
        <v>0.87</v>
      </c>
      <c r="CG184" s="127">
        <f>(COLUMNS($BZ162:CG$170)+10*(ROWS(CG162:CG$170)-1))/100</f>
        <v>0.88</v>
      </c>
      <c r="CH184" s="127">
        <f>(COLUMNS($BZ162:CH$170)+10*(ROWS(CH162:CH$170)-1))/100</f>
        <v>0.89</v>
      </c>
      <c r="CI184" s="127">
        <f>(COLUMNS($BZ162:CI$170)+10*(ROWS(CI162:CI$170)-1))/100</f>
        <v>0.9</v>
      </c>
      <c r="CM184" s="95"/>
      <c r="CN184" s="106"/>
      <c r="CO184" s="106"/>
      <c r="CP184" s="106"/>
      <c r="CQ184" s="106"/>
      <c r="CR184" s="106"/>
      <c r="CS184" s="106"/>
      <c r="CT184" s="106"/>
      <c r="CU184" s="106"/>
      <c r="CV184" s="106"/>
      <c r="CW184" s="106"/>
      <c r="CX184" s="106"/>
      <c r="CY184" s="106"/>
      <c r="CZ184" s="106"/>
      <c r="DA184" s="106"/>
      <c r="DB184" s="106"/>
      <c r="DC184" s="106"/>
      <c r="DD184" s="106"/>
      <c r="DE184" s="106"/>
      <c r="DF184" s="106"/>
      <c r="DG184" s="106"/>
      <c r="DH184" s="95"/>
    </row>
    <row r="185" spans="78:112" ht="15" customHeight="1">
      <c r="BZ185" s="127">
        <f>(COLUMNS($BZ163:BZ$170)+10*(ROWS(BZ163:BZ$170)-1))/100</f>
        <v>0.71</v>
      </c>
      <c r="CA185" s="127">
        <f>(COLUMNS($BZ163:CA$170)+10*(ROWS(CA163:CA$170)-1))/100</f>
        <v>0.72</v>
      </c>
      <c r="CB185" s="127">
        <f>(COLUMNS($BZ163:CB$170)+10*(ROWS(CB163:CB$170)-1))/100</f>
        <v>0.73</v>
      </c>
      <c r="CC185" s="127">
        <f>(COLUMNS($BZ163:CC$170)+10*(ROWS(CC163:CC$170)-1))/100</f>
        <v>0.74</v>
      </c>
      <c r="CD185" s="127">
        <f>(COLUMNS($BZ163:CD$170)+10*(ROWS(CD163:CD$170)-1))/100</f>
        <v>0.75</v>
      </c>
      <c r="CE185" s="127">
        <f>(COLUMNS($BZ163:CE$170)+10*(ROWS(CE163:CE$170)-1))/100</f>
        <v>0.76</v>
      </c>
      <c r="CF185" s="127">
        <f>(COLUMNS($BZ163:CF$170)+10*(ROWS(CF163:CF$170)-1))/100</f>
        <v>0.77</v>
      </c>
      <c r="CG185" s="127">
        <f>(COLUMNS($BZ163:CG$170)+10*(ROWS(CG163:CG$170)-1))/100</f>
        <v>0.78</v>
      </c>
      <c r="CH185" s="127">
        <f>(COLUMNS($BZ163:CH$170)+10*(ROWS(CH163:CH$170)-1))/100</f>
        <v>0.79</v>
      </c>
      <c r="CI185" s="127">
        <f>(COLUMNS($BZ163:CI$170)+10*(ROWS(CI163:CI$170)-1))/100</f>
        <v>0.8</v>
      </c>
      <c r="CM185" s="95"/>
      <c r="CN185" s="128">
        <v>0.01</v>
      </c>
      <c r="CO185" s="129">
        <v>0.06</v>
      </c>
      <c r="CP185" s="129">
        <v>0.11</v>
      </c>
      <c r="CQ185" s="129">
        <v>0.16</v>
      </c>
      <c r="CR185" s="129">
        <v>0.21</v>
      </c>
      <c r="CS185" s="129">
        <v>0.26</v>
      </c>
      <c r="CT185" s="129">
        <v>0.31</v>
      </c>
      <c r="CU185" s="129">
        <v>0.36</v>
      </c>
      <c r="CV185" s="129">
        <v>0.41</v>
      </c>
      <c r="CW185" s="129">
        <v>0.46</v>
      </c>
      <c r="CX185" s="129">
        <v>0.51</v>
      </c>
      <c r="CY185" s="129">
        <v>0.56000000000000005</v>
      </c>
      <c r="CZ185" s="129">
        <v>0.61</v>
      </c>
      <c r="DA185" s="129">
        <v>0.66</v>
      </c>
      <c r="DB185" s="129">
        <v>0.71</v>
      </c>
      <c r="DC185" s="129">
        <v>0.76</v>
      </c>
      <c r="DD185" s="129">
        <v>0.81</v>
      </c>
      <c r="DE185" s="129">
        <v>0.86</v>
      </c>
      <c r="DF185" s="129">
        <v>0.91</v>
      </c>
      <c r="DG185" s="130">
        <v>0.96</v>
      </c>
      <c r="DH185" s="95"/>
    </row>
    <row r="186" spans="78:112" ht="15" customHeight="1">
      <c r="BZ186" s="127">
        <f>(COLUMNS($BZ164:BZ$170)+10*(ROWS(BZ164:BZ$170)-1))/100</f>
        <v>0.61</v>
      </c>
      <c r="CA186" s="127">
        <f>(COLUMNS($BZ164:CA$170)+10*(ROWS(CA164:CA$170)-1))/100</f>
        <v>0.62</v>
      </c>
      <c r="CB186" s="127">
        <f>(COLUMNS($BZ164:CB$170)+10*(ROWS(CB164:CB$170)-1))/100</f>
        <v>0.63</v>
      </c>
      <c r="CC186" s="127">
        <f>(COLUMNS($BZ164:CC$170)+10*(ROWS(CC164:CC$170)-1))/100</f>
        <v>0.64</v>
      </c>
      <c r="CD186" s="127">
        <f>(COLUMNS($BZ164:CD$170)+10*(ROWS(CD164:CD$170)-1))/100</f>
        <v>0.65</v>
      </c>
      <c r="CE186" s="127">
        <f>(COLUMNS($BZ164:CE$170)+10*(ROWS(CE164:CE$170)-1))/100</f>
        <v>0.66</v>
      </c>
      <c r="CF186" s="127">
        <f>(COLUMNS($BZ164:CF$170)+10*(ROWS(CF164:CF$170)-1))/100</f>
        <v>0.67</v>
      </c>
      <c r="CG186" s="127">
        <f>(COLUMNS($BZ164:CG$170)+10*(ROWS(CG164:CG$170)-1))/100</f>
        <v>0.68</v>
      </c>
      <c r="CH186" s="127">
        <f>(COLUMNS($BZ164:CH$170)+10*(ROWS(CH164:CH$170)-1))/100</f>
        <v>0.69</v>
      </c>
      <c r="CI186" s="127">
        <f>(COLUMNS($BZ164:CI$170)+10*(ROWS(CI164:CI$170)-1))/100</f>
        <v>0.7</v>
      </c>
      <c r="CM186" s="95"/>
      <c r="CN186" s="131">
        <v>0.02</v>
      </c>
      <c r="CO186" s="132">
        <v>7.0000000000000007E-2</v>
      </c>
      <c r="CP186" s="132">
        <v>0.12</v>
      </c>
      <c r="CQ186" s="132">
        <v>0.17</v>
      </c>
      <c r="CR186" s="132">
        <v>0.22</v>
      </c>
      <c r="CS186" s="132">
        <v>0.27</v>
      </c>
      <c r="CT186" s="132">
        <v>0.32</v>
      </c>
      <c r="CU186" s="132">
        <v>0.37</v>
      </c>
      <c r="CV186" s="132">
        <v>0.42</v>
      </c>
      <c r="CW186" s="132">
        <v>0.47</v>
      </c>
      <c r="CX186" s="132">
        <v>0.52</v>
      </c>
      <c r="CY186" s="132">
        <v>0.56999999999999995</v>
      </c>
      <c r="CZ186" s="132">
        <v>0.62</v>
      </c>
      <c r="DA186" s="132">
        <v>0.67</v>
      </c>
      <c r="DB186" s="132">
        <v>0.72</v>
      </c>
      <c r="DC186" s="132">
        <v>0.77</v>
      </c>
      <c r="DD186" s="132">
        <v>0.82</v>
      </c>
      <c r="DE186" s="132">
        <v>0.87</v>
      </c>
      <c r="DF186" s="132">
        <v>0.92</v>
      </c>
      <c r="DG186" s="133">
        <v>0.97</v>
      </c>
      <c r="DH186" s="95"/>
    </row>
    <row r="187" spans="78:112" ht="15" customHeight="1">
      <c r="BZ187" s="127">
        <f>(COLUMNS($BZ165:BZ$170)+10*(ROWS(BZ165:BZ$170)-1))/100</f>
        <v>0.51</v>
      </c>
      <c r="CA187" s="127">
        <f>(COLUMNS($BZ165:CA$170)+10*(ROWS(CA165:CA$170)-1))/100</f>
        <v>0.52</v>
      </c>
      <c r="CB187" s="127">
        <f>(COLUMNS($BZ165:CB$170)+10*(ROWS(CB165:CB$170)-1))/100</f>
        <v>0.53</v>
      </c>
      <c r="CC187" s="127">
        <f>(COLUMNS($BZ165:CC$170)+10*(ROWS(CC165:CC$170)-1))/100</f>
        <v>0.54</v>
      </c>
      <c r="CD187" s="127">
        <f>(COLUMNS($BZ165:CD$170)+10*(ROWS(CD165:CD$170)-1))/100</f>
        <v>0.55000000000000004</v>
      </c>
      <c r="CE187" s="127">
        <f>(COLUMNS($BZ165:CE$170)+10*(ROWS(CE165:CE$170)-1))/100</f>
        <v>0.56000000000000005</v>
      </c>
      <c r="CF187" s="127">
        <f>(COLUMNS($BZ165:CF$170)+10*(ROWS(CF165:CF$170)-1))/100</f>
        <v>0.56999999999999995</v>
      </c>
      <c r="CG187" s="127">
        <f>(COLUMNS($BZ165:CG$170)+10*(ROWS(CG165:CG$170)-1))/100</f>
        <v>0.57999999999999996</v>
      </c>
      <c r="CH187" s="127">
        <f>(COLUMNS($BZ165:CH$170)+10*(ROWS(CH165:CH$170)-1))/100</f>
        <v>0.59</v>
      </c>
      <c r="CI187" s="127">
        <f>(COLUMNS($BZ165:CI$170)+10*(ROWS(CI165:CI$170)-1))/100</f>
        <v>0.6</v>
      </c>
      <c r="CM187" s="95"/>
      <c r="CN187" s="131">
        <v>0.03</v>
      </c>
      <c r="CO187" s="132">
        <v>0.08</v>
      </c>
      <c r="CP187" s="132">
        <v>0.13</v>
      </c>
      <c r="CQ187" s="132">
        <v>0.18</v>
      </c>
      <c r="CR187" s="132">
        <v>0.23</v>
      </c>
      <c r="CS187" s="132">
        <v>0.28000000000000003</v>
      </c>
      <c r="CT187" s="132">
        <v>0.33</v>
      </c>
      <c r="CU187" s="132">
        <v>0.38</v>
      </c>
      <c r="CV187" s="132">
        <v>0.43</v>
      </c>
      <c r="CW187" s="132">
        <v>0.48</v>
      </c>
      <c r="CX187" s="132">
        <v>0.53</v>
      </c>
      <c r="CY187" s="132">
        <v>0.57999999999999996</v>
      </c>
      <c r="CZ187" s="132">
        <v>0.63</v>
      </c>
      <c r="DA187" s="132">
        <v>0.68</v>
      </c>
      <c r="DB187" s="132">
        <v>0.73</v>
      </c>
      <c r="DC187" s="132">
        <v>0.78</v>
      </c>
      <c r="DD187" s="132">
        <v>0.83</v>
      </c>
      <c r="DE187" s="132">
        <v>0.88</v>
      </c>
      <c r="DF187" s="132">
        <v>0.93</v>
      </c>
      <c r="DG187" s="133">
        <v>0.98</v>
      </c>
      <c r="DH187" s="95"/>
    </row>
    <row r="188" spans="78:112" ht="15" customHeight="1">
      <c r="BZ188" s="127">
        <f>(COLUMNS($BZ166:BZ$170)+10*(ROWS(BZ166:BZ$170)-1))/100</f>
        <v>0.41</v>
      </c>
      <c r="CA188" s="127">
        <f>(COLUMNS($BZ166:CA$170)+10*(ROWS(CA166:CA$170)-1))/100</f>
        <v>0.42</v>
      </c>
      <c r="CB188" s="127">
        <f>(COLUMNS($BZ166:CB$170)+10*(ROWS(CB166:CB$170)-1))/100</f>
        <v>0.43</v>
      </c>
      <c r="CC188" s="127">
        <f>(COLUMNS($BZ166:CC$170)+10*(ROWS(CC166:CC$170)-1))/100</f>
        <v>0.44</v>
      </c>
      <c r="CD188" s="127">
        <f>(COLUMNS($BZ166:CD$170)+10*(ROWS(CD166:CD$170)-1))/100</f>
        <v>0.45</v>
      </c>
      <c r="CE188" s="127">
        <f>(COLUMNS($BZ166:CE$170)+10*(ROWS(CE166:CE$170)-1))/100</f>
        <v>0.46</v>
      </c>
      <c r="CF188" s="127">
        <f>(COLUMNS($BZ166:CF$170)+10*(ROWS(CF166:CF$170)-1))/100</f>
        <v>0.47</v>
      </c>
      <c r="CG188" s="127">
        <f>(COLUMNS($BZ166:CG$170)+10*(ROWS(CG166:CG$170)-1))/100</f>
        <v>0.48</v>
      </c>
      <c r="CH188" s="127">
        <f>(COLUMNS($BZ166:CH$170)+10*(ROWS(CH166:CH$170)-1))/100</f>
        <v>0.49</v>
      </c>
      <c r="CI188" s="127">
        <f>(COLUMNS($BZ166:CI$170)+10*(ROWS(CI166:CI$170)-1))/100</f>
        <v>0.5</v>
      </c>
      <c r="CM188" s="95"/>
      <c r="CN188" s="131">
        <v>0.04</v>
      </c>
      <c r="CO188" s="132">
        <v>0.09</v>
      </c>
      <c r="CP188" s="132">
        <v>0.14000000000000001</v>
      </c>
      <c r="CQ188" s="132">
        <v>0.19</v>
      </c>
      <c r="CR188" s="132">
        <v>0.24</v>
      </c>
      <c r="CS188" s="132">
        <v>0.28999999999999998</v>
      </c>
      <c r="CT188" s="132">
        <v>0.34</v>
      </c>
      <c r="CU188" s="132">
        <v>0.39</v>
      </c>
      <c r="CV188" s="132">
        <v>0.44</v>
      </c>
      <c r="CW188" s="132">
        <v>0.49</v>
      </c>
      <c r="CX188" s="132">
        <v>0.54</v>
      </c>
      <c r="CY188" s="132">
        <v>0.59</v>
      </c>
      <c r="CZ188" s="132">
        <v>0.64</v>
      </c>
      <c r="DA188" s="132">
        <v>0.69</v>
      </c>
      <c r="DB188" s="132">
        <v>0.74</v>
      </c>
      <c r="DC188" s="132">
        <v>0.79</v>
      </c>
      <c r="DD188" s="132">
        <v>0.84</v>
      </c>
      <c r="DE188" s="132">
        <v>0.89</v>
      </c>
      <c r="DF188" s="132">
        <v>0.94</v>
      </c>
      <c r="DG188" s="133">
        <v>0.99</v>
      </c>
      <c r="DH188" s="95"/>
    </row>
    <row r="189" spans="78:112" ht="15" customHeight="1">
      <c r="BZ189" s="127">
        <f>(COLUMNS($BZ167:BZ$170)+10*(ROWS(BZ167:BZ$170)-1))/100</f>
        <v>0.31</v>
      </c>
      <c r="CA189" s="127">
        <f>(COLUMNS($BZ167:CA$170)+10*(ROWS(CA167:CA$170)-1))/100</f>
        <v>0.32</v>
      </c>
      <c r="CB189" s="127">
        <f>(COLUMNS($BZ167:CB$170)+10*(ROWS(CB167:CB$170)-1))/100</f>
        <v>0.33</v>
      </c>
      <c r="CC189" s="127">
        <f>(COLUMNS($BZ167:CC$170)+10*(ROWS(CC167:CC$170)-1))/100</f>
        <v>0.34</v>
      </c>
      <c r="CD189" s="127">
        <f>(COLUMNS($BZ167:CD$170)+10*(ROWS(CD167:CD$170)-1))/100</f>
        <v>0.35</v>
      </c>
      <c r="CE189" s="127">
        <f>(COLUMNS($BZ167:CE$170)+10*(ROWS(CE167:CE$170)-1))/100</f>
        <v>0.36</v>
      </c>
      <c r="CF189" s="127">
        <f>(COLUMNS($BZ167:CF$170)+10*(ROWS(CF167:CF$170)-1))/100</f>
        <v>0.37</v>
      </c>
      <c r="CG189" s="127">
        <f>(COLUMNS($BZ167:CG$170)+10*(ROWS(CG167:CG$170)-1))/100</f>
        <v>0.38</v>
      </c>
      <c r="CH189" s="127">
        <f>(COLUMNS($BZ167:CH$170)+10*(ROWS(CH167:CH$170)-1))/100</f>
        <v>0.39</v>
      </c>
      <c r="CI189" s="127">
        <f>(COLUMNS($BZ167:CI$170)+10*(ROWS(CI167:CI$170)-1))/100</f>
        <v>0.4</v>
      </c>
      <c r="CM189" s="95"/>
      <c r="CN189" s="134">
        <v>0.05</v>
      </c>
      <c r="CO189" s="135">
        <v>0.1</v>
      </c>
      <c r="CP189" s="135">
        <v>0.15</v>
      </c>
      <c r="CQ189" s="135">
        <v>0.2</v>
      </c>
      <c r="CR189" s="135">
        <v>0.25</v>
      </c>
      <c r="CS189" s="135">
        <v>0.3</v>
      </c>
      <c r="CT189" s="135">
        <v>0.35</v>
      </c>
      <c r="CU189" s="135">
        <v>0.4</v>
      </c>
      <c r="CV189" s="135">
        <v>0.45</v>
      </c>
      <c r="CW189" s="135">
        <v>0.5</v>
      </c>
      <c r="CX189" s="135">
        <v>0.55000000000000004</v>
      </c>
      <c r="CY189" s="135">
        <v>0.6</v>
      </c>
      <c r="CZ189" s="135">
        <v>0.65</v>
      </c>
      <c r="DA189" s="135">
        <v>0.7</v>
      </c>
      <c r="DB189" s="135">
        <v>0.75</v>
      </c>
      <c r="DC189" s="135">
        <v>0.8</v>
      </c>
      <c r="DD189" s="135">
        <v>0.85</v>
      </c>
      <c r="DE189" s="135">
        <v>0.9</v>
      </c>
      <c r="DF189" s="135">
        <v>0.95</v>
      </c>
      <c r="DG189" s="136">
        <v>1</v>
      </c>
      <c r="DH189" s="95"/>
    </row>
    <row r="190" spans="78:112" ht="15" customHeight="1">
      <c r="BZ190" s="127">
        <f>(COLUMNS($BZ168:BZ$170)+10*(ROWS(BZ168:BZ$170)-1))/100</f>
        <v>0.21</v>
      </c>
      <c r="CA190" s="127">
        <f>(COLUMNS($BZ168:CA$170)+10*(ROWS(CA168:CA$170)-1))/100</f>
        <v>0.22</v>
      </c>
      <c r="CB190" s="127">
        <f>(COLUMNS($BZ168:CB$170)+10*(ROWS(CB168:CB$170)-1))/100</f>
        <v>0.23</v>
      </c>
      <c r="CC190" s="127">
        <f>(COLUMNS($BZ168:CC$170)+10*(ROWS(CC168:CC$170)-1))/100</f>
        <v>0.24</v>
      </c>
      <c r="CD190" s="127">
        <f>(COLUMNS($BZ168:CD$170)+10*(ROWS(CD168:CD$170)-1))/100</f>
        <v>0.25</v>
      </c>
      <c r="CE190" s="127">
        <f>(COLUMNS($BZ168:CE$170)+10*(ROWS(CE168:CE$170)-1))/100</f>
        <v>0.26</v>
      </c>
      <c r="CF190" s="127">
        <f>(COLUMNS($BZ168:CF$170)+10*(ROWS(CF168:CF$170)-1))/100</f>
        <v>0.27</v>
      </c>
      <c r="CG190" s="127">
        <f>(COLUMNS($BZ168:CG$170)+10*(ROWS(CG168:CG$170)-1))/100</f>
        <v>0.28000000000000003</v>
      </c>
      <c r="CH190" s="127">
        <f>(COLUMNS($BZ168:CH$170)+10*(ROWS(CH168:CH$170)-1))/100</f>
        <v>0.28999999999999998</v>
      </c>
      <c r="CI190" s="127">
        <f>(COLUMNS($BZ168:CI$170)+10*(ROWS(CI168:CI$170)-1))/100</f>
        <v>0.3</v>
      </c>
      <c r="CM190" s="95"/>
      <c r="CN190" s="95"/>
      <c r="CO190" s="95"/>
      <c r="CP190" s="95"/>
      <c r="CQ190" s="95"/>
      <c r="CR190" s="95"/>
      <c r="CS190" s="95"/>
      <c r="CT190" s="95"/>
      <c r="CU190" s="95"/>
      <c r="CV190" s="95"/>
      <c r="CW190" s="95"/>
      <c r="CX190" s="95"/>
      <c r="CY190" s="95"/>
      <c r="CZ190" s="95"/>
      <c r="DA190" s="95"/>
      <c r="DB190" s="95"/>
      <c r="DC190" s="95"/>
      <c r="DD190" s="95"/>
      <c r="DE190" s="95"/>
      <c r="DF190" s="95"/>
      <c r="DG190" s="95"/>
      <c r="DH190" s="95"/>
    </row>
    <row r="191" spans="78:112" ht="15" customHeight="1">
      <c r="BZ191" s="127">
        <f>(COLUMNS($BZ169:BZ$170)+10*(ROWS(BZ169:BZ$170)-1))/100</f>
        <v>0.11</v>
      </c>
      <c r="CA191" s="127">
        <f>(COLUMNS($BZ169:CA$170)+10*(ROWS(CA169:CA$170)-1))/100</f>
        <v>0.12</v>
      </c>
      <c r="CB191" s="127">
        <f>(COLUMNS($BZ169:CB$170)+10*(ROWS(CB169:CB$170)-1))/100</f>
        <v>0.13</v>
      </c>
      <c r="CC191" s="127">
        <f>(COLUMNS($BZ169:CC$170)+10*(ROWS(CC169:CC$170)-1))/100</f>
        <v>0.14000000000000001</v>
      </c>
      <c r="CD191" s="127">
        <f>(COLUMNS($BZ169:CD$170)+10*(ROWS(CD169:CD$170)-1))/100</f>
        <v>0.15</v>
      </c>
      <c r="CE191" s="127">
        <f>(COLUMNS($BZ169:CE$170)+10*(ROWS(CE169:CE$170)-1))/100</f>
        <v>0.16</v>
      </c>
      <c r="CF191" s="127">
        <f>(COLUMNS($BZ169:CF$170)+10*(ROWS(CF169:CF$170)-1))/100</f>
        <v>0.17</v>
      </c>
      <c r="CG191" s="127">
        <f>(COLUMNS($BZ169:CG$170)+10*(ROWS(CG169:CG$170)-1))/100</f>
        <v>0.18</v>
      </c>
      <c r="CH191" s="127">
        <f>(COLUMNS($BZ169:CH$170)+10*(ROWS(CH169:CH$170)-1))/100</f>
        <v>0.19</v>
      </c>
      <c r="CI191" s="127">
        <f>(COLUMNS($BZ169:CI$170)+10*(ROWS(CI169:CI$170)-1))/100</f>
        <v>0.2</v>
      </c>
      <c r="CM191" s="95"/>
      <c r="CN191" s="128">
        <v>0.01</v>
      </c>
      <c r="CO191" s="129">
        <v>0.06</v>
      </c>
      <c r="CP191" s="129">
        <v>0.11</v>
      </c>
      <c r="CQ191" s="129">
        <v>0.16</v>
      </c>
      <c r="CR191" s="129">
        <v>0.21</v>
      </c>
      <c r="CS191" s="129">
        <v>0.26</v>
      </c>
      <c r="CT191" s="129">
        <v>0.31</v>
      </c>
      <c r="CU191" s="129">
        <v>0.36</v>
      </c>
      <c r="CV191" s="129">
        <v>0.41</v>
      </c>
      <c r="CW191" s="129">
        <v>0.46</v>
      </c>
      <c r="CX191" s="129">
        <v>0.51</v>
      </c>
      <c r="CY191" s="129">
        <v>0.56000000000000005</v>
      </c>
      <c r="CZ191" s="129">
        <v>0.61</v>
      </c>
      <c r="DA191" s="129">
        <v>0.66</v>
      </c>
      <c r="DB191" s="129">
        <v>0.71</v>
      </c>
      <c r="DC191" s="129">
        <v>0.76</v>
      </c>
      <c r="DD191" s="129">
        <v>0.81</v>
      </c>
      <c r="DE191" s="129">
        <v>0.86</v>
      </c>
      <c r="DF191" s="129">
        <v>0.91</v>
      </c>
      <c r="DG191" s="130">
        <v>0.96</v>
      </c>
      <c r="DH191" s="95"/>
    </row>
    <row r="192" spans="78:112" ht="15" customHeight="1">
      <c r="BZ192" s="127">
        <f>(COLUMNS($BZ170:BZ$170)+10*(ROWS(BZ170:BZ$170)-1))/100</f>
        <v>0.01</v>
      </c>
      <c r="CA192" s="127">
        <f>(COLUMNS($BZ170:CA$170)+10*(ROWS(CA170:CA$170)-1))/100</f>
        <v>0.02</v>
      </c>
      <c r="CB192" s="127">
        <f>(COLUMNS($BZ170:CB$170)+10*(ROWS(CB170:CB$170)-1))/100</f>
        <v>0.03</v>
      </c>
      <c r="CC192" s="127">
        <f>(COLUMNS($BZ170:CC$170)+10*(ROWS(CC170:CC$170)-1))/100</f>
        <v>0.04</v>
      </c>
      <c r="CD192" s="127">
        <f>(COLUMNS($BZ170:CD$170)+10*(ROWS(CD170:CD$170)-1))/100</f>
        <v>0.05</v>
      </c>
      <c r="CE192" s="127">
        <f>(COLUMNS($BZ170:CE$170)+10*(ROWS(CE170:CE$170)-1))/100</f>
        <v>0.06</v>
      </c>
      <c r="CF192" s="127">
        <f>(COLUMNS($BZ170:CF$170)+10*(ROWS(CF170:CF$170)-1))/100</f>
        <v>7.0000000000000007E-2</v>
      </c>
      <c r="CG192" s="127">
        <f>(COLUMNS($BZ170:CG$170)+10*(ROWS(CG170:CG$170)-1))/100</f>
        <v>0.08</v>
      </c>
      <c r="CH192" s="127">
        <f>(COLUMNS($BZ170:CH$170)+10*(ROWS(CH170:CH$170)-1))/100</f>
        <v>0.09</v>
      </c>
      <c r="CI192" s="127">
        <f>(COLUMNS($BZ170:CI$170)+10*(ROWS(CI170:CI$170)-1))/100</f>
        <v>0.1</v>
      </c>
      <c r="CM192" s="95"/>
      <c r="CN192" s="131">
        <v>0.02</v>
      </c>
      <c r="CO192" s="132">
        <v>7.0000000000000007E-2</v>
      </c>
      <c r="CP192" s="132">
        <v>0.12</v>
      </c>
      <c r="CQ192" s="132">
        <v>0.17</v>
      </c>
      <c r="CR192" s="132">
        <v>0.22</v>
      </c>
      <c r="CS192" s="132">
        <v>0.27</v>
      </c>
      <c r="CT192" s="132">
        <v>0.32</v>
      </c>
      <c r="CU192" s="132">
        <v>0.37</v>
      </c>
      <c r="CV192" s="132">
        <v>0.42</v>
      </c>
      <c r="CW192" s="132">
        <v>0.47</v>
      </c>
      <c r="CX192" s="132">
        <v>0.52</v>
      </c>
      <c r="CY192" s="132">
        <v>0.56999999999999995</v>
      </c>
      <c r="CZ192" s="132">
        <v>0.62</v>
      </c>
      <c r="DA192" s="132">
        <v>0.67</v>
      </c>
      <c r="DB192" s="132">
        <v>0.72</v>
      </c>
      <c r="DC192" s="132">
        <v>0.77</v>
      </c>
      <c r="DD192" s="132">
        <v>0.82</v>
      </c>
      <c r="DE192" s="132">
        <v>0.87</v>
      </c>
      <c r="DF192" s="132">
        <v>0.92</v>
      </c>
      <c r="DG192" s="133">
        <v>0.97</v>
      </c>
      <c r="DH192" s="95"/>
    </row>
    <row r="193" spans="78:112" ht="15" customHeight="1">
      <c r="BZ193" s="115"/>
      <c r="CA193" s="115"/>
      <c r="CB193" s="115"/>
      <c r="CC193" s="115"/>
      <c r="CD193" s="115"/>
      <c r="CE193" s="115"/>
      <c r="CF193" s="115"/>
      <c r="CG193" s="115"/>
      <c r="CH193" s="115"/>
      <c r="CI193" s="115"/>
      <c r="CM193" s="95"/>
      <c r="CN193" s="131">
        <v>0.03</v>
      </c>
      <c r="CO193" s="132">
        <v>0.08</v>
      </c>
      <c r="CP193" s="132">
        <v>0.13</v>
      </c>
      <c r="CQ193" s="132">
        <v>0.18</v>
      </c>
      <c r="CR193" s="132">
        <v>0.23</v>
      </c>
      <c r="CS193" s="132">
        <v>0.28000000000000003</v>
      </c>
      <c r="CT193" s="132">
        <v>0.33</v>
      </c>
      <c r="CU193" s="132">
        <v>0.38</v>
      </c>
      <c r="CV193" s="132">
        <v>0.43</v>
      </c>
      <c r="CW193" s="132">
        <v>0.48</v>
      </c>
      <c r="CX193" s="132">
        <v>0.53</v>
      </c>
      <c r="CY193" s="132">
        <v>0.57999999999999996</v>
      </c>
      <c r="CZ193" s="132">
        <v>0.63</v>
      </c>
      <c r="DA193" s="132">
        <v>0.68</v>
      </c>
      <c r="DB193" s="132">
        <v>0.73</v>
      </c>
      <c r="DC193" s="132">
        <v>0.78</v>
      </c>
      <c r="DD193" s="132">
        <v>0.83</v>
      </c>
      <c r="DE193" s="132">
        <v>0.88</v>
      </c>
      <c r="DF193" s="132">
        <v>0.93</v>
      </c>
      <c r="DG193" s="133">
        <v>0.98</v>
      </c>
      <c r="DH193" s="95"/>
    </row>
    <row r="194" spans="78:112" ht="15" customHeight="1">
      <c r="BZ194" s="137">
        <f>(COLUMNS($BZ161:BZ$170)+10*(ROWS(BZ161:BZ$170)-1))/100</f>
        <v>0.91</v>
      </c>
      <c r="CA194" s="137">
        <f>(COLUMNS($BZ161:CA$170)+10*(ROWS(CA161:CA$170)-1))/100</f>
        <v>0.92</v>
      </c>
      <c r="CB194" s="137">
        <f>(COLUMNS($BZ161:CB$170)+10*(ROWS(CB161:CB$170)-1))/100</f>
        <v>0.93</v>
      </c>
      <c r="CC194" s="137">
        <f>(COLUMNS($BZ161:CC$170)+10*(ROWS(CC161:CC$170)-1))/100</f>
        <v>0.94</v>
      </c>
      <c r="CD194" s="137">
        <f>(COLUMNS($BZ161:CD$170)+10*(ROWS(CD161:CD$170)-1))/100</f>
        <v>0.95</v>
      </c>
      <c r="CE194" s="137">
        <f>(COLUMNS($BZ161:CE$170)+10*(ROWS(CE161:CE$170)-1))/100</f>
        <v>0.96</v>
      </c>
      <c r="CF194" s="137">
        <f>(COLUMNS($BZ161:CF$170)+10*(ROWS(CF161:CF$170)-1))/100</f>
        <v>0.97</v>
      </c>
      <c r="CG194" s="137">
        <f>(COLUMNS($BZ161:CG$170)+10*(ROWS(CG161:CG$170)-1))/100</f>
        <v>0.98</v>
      </c>
      <c r="CH194" s="137">
        <f>(COLUMNS($BZ161:CH$170)+10*(ROWS(CH161:CH$170)-1))/100</f>
        <v>0.99</v>
      </c>
      <c r="CI194" s="137">
        <f>(COLUMNS($BZ161:CI$170)+10*(ROWS(CI161:CI$170)-1))/100</f>
        <v>1</v>
      </c>
      <c r="CM194" s="95"/>
      <c r="CN194" s="131">
        <v>0.04</v>
      </c>
      <c r="CO194" s="132">
        <v>0.09</v>
      </c>
      <c r="CP194" s="132">
        <v>0.14000000000000001</v>
      </c>
      <c r="CQ194" s="132">
        <v>0.19</v>
      </c>
      <c r="CR194" s="132">
        <v>0.24</v>
      </c>
      <c r="CS194" s="132">
        <v>0.28999999999999998</v>
      </c>
      <c r="CT194" s="132">
        <v>0.34</v>
      </c>
      <c r="CU194" s="132">
        <v>0.39</v>
      </c>
      <c r="CV194" s="132">
        <v>0.44</v>
      </c>
      <c r="CW194" s="132">
        <v>0.49</v>
      </c>
      <c r="CX194" s="132">
        <v>0.54</v>
      </c>
      <c r="CY194" s="132">
        <v>0.59</v>
      </c>
      <c r="CZ194" s="132">
        <v>0.64</v>
      </c>
      <c r="DA194" s="132">
        <v>0.69</v>
      </c>
      <c r="DB194" s="132">
        <v>0.74</v>
      </c>
      <c r="DC194" s="132">
        <v>0.79</v>
      </c>
      <c r="DD194" s="132">
        <v>0.84</v>
      </c>
      <c r="DE194" s="132">
        <v>0.89</v>
      </c>
      <c r="DF194" s="132">
        <v>0.94</v>
      </c>
      <c r="DG194" s="133">
        <v>0.99</v>
      </c>
      <c r="DH194" s="95"/>
    </row>
    <row r="195" spans="78:112" ht="15" customHeight="1">
      <c r="BZ195" s="137">
        <f>(COLUMNS($BZ162:BZ$170)+10*(ROWS(BZ162:BZ$170)-1))/100</f>
        <v>0.81</v>
      </c>
      <c r="CA195" s="137">
        <f>(COLUMNS($BZ162:CA$170)+10*(ROWS(CA162:CA$170)-1))/100</f>
        <v>0.82</v>
      </c>
      <c r="CB195" s="137">
        <f>(COLUMNS($BZ162:CB$170)+10*(ROWS(CB162:CB$170)-1))/100</f>
        <v>0.83</v>
      </c>
      <c r="CC195" s="137">
        <f>(COLUMNS($BZ162:CC$170)+10*(ROWS(CC162:CC$170)-1))/100</f>
        <v>0.84</v>
      </c>
      <c r="CD195" s="137">
        <f>(COLUMNS($BZ162:CD$170)+10*(ROWS(CD162:CD$170)-1))/100</f>
        <v>0.85</v>
      </c>
      <c r="CE195" s="137">
        <f>(COLUMNS($BZ162:CE$170)+10*(ROWS(CE162:CE$170)-1))/100</f>
        <v>0.86</v>
      </c>
      <c r="CF195" s="137">
        <f>(COLUMNS($BZ162:CF$170)+10*(ROWS(CF162:CF$170)-1))/100</f>
        <v>0.87</v>
      </c>
      <c r="CG195" s="137">
        <f>(COLUMNS($BZ162:CG$170)+10*(ROWS(CG162:CG$170)-1))/100</f>
        <v>0.88</v>
      </c>
      <c r="CH195" s="137">
        <f>(COLUMNS($BZ162:CH$170)+10*(ROWS(CH162:CH$170)-1))/100</f>
        <v>0.89</v>
      </c>
      <c r="CI195" s="137">
        <f>(COLUMNS($BZ162:CI$170)+10*(ROWS(CI162:CI$170)-1))/100</f>
        <v>0.9</v>
      </c>
      <c r="CM195" s="95"/>
      <c r="CN195" s="134">
        <v>0.05</v>
      </c>
      <c r="CO195" s="135">
        <v>0.1</v>
      </c>
      <c r="CP195" s="135">
        <v>0.15</v>
      </c>
      <c r="CQ195" s="135">
        <v>0.2</v>
      </c>
      <c r="CR195" s="135">
        <v>0.25</v>
      </c>
      <c r="CS195" s="135">
        <v>0.3</v>
      </c>
      <c r="CT195" s="135">
        <v>0.35</v>
      </c>
      <c r="CU195" s="135">
        <v>0.4</v>
      </c>
      <c r="CV195" s="135">
        <v>0.45</v>
      </c>
      <c r="CW195" s="135">
        <v>0.5</v>
      </c>
      <c r="CX195" s="135">
        <v>0.55000000000000004</v>
      </c>
      <c r="CY195" s="135">
        <v>0.6</v>
      </c>
      <c r="CZ195" s="135">
        <v>0.65</v>
      </c>
      <c r="DA195" s="135">
        <v>0.7</v>
      </c>
      <c r="DB195" s="135">
        <v>0.75</v>
      </c>
      <c r="DC195" s="135">
        <v>0.8</v>
      </c>
      <c r="DD195" s="135">
        <v>0.85</v>
      </c>
      <c r="DE195" s="135">
        <v>0.9</v>
      </c>
      <c r="DF195" s="135">
        <v>0.95</v>
      </c>
      <c r="DG195" s="136">
        <v>1</v>
      </c>
      <c r="DH195" s="95"/>
    </row>
    <row r="196" spans="78:112" ht="15" customHeight="1">
      <c r="BZ196" s="137">
        <f>(COLUMNS($BZ163:BZ$170)+10*(ROWS(BZ163:BZ$170)-1))/100</f>
        <v>0.71</v>
      </c>
      <c r="CA196" s="137">
        <f>(COLUMNS($BZ163:CA$170)+10*(ROWS(CA163:CA$170)-1))/100</f>
        <v>0.72</v>
      </c>
      <c r="CB196" s="137">
        <f>(COLUMNS($BZ163:CB$170)+10*(ROWS(CB163:CB$170)-1))/100</f>
        <v>0.73</v>
      </c>
      <c r="CC196" s="137">
        <f>(COLUMNS($BZ163:CC$170)+10*(ROWS(CC163:CC$170)-1))/100</f>
        <v>0.74</v>
      </c>
      <c r="CD196" s="137">
        <f>(COLUMNS($BZ163:CD$170)+10*(ROWS(CD163:CD$170)-1))/100</f>
        <v>0.75</v>
      </c>
      <c r="CE196" s="137">
        <f>(COLUMNS($BZ163:CE$170)+10*(ROWS(CE163:CE$170)-1))/100</f>
        <v>0.76</v>
      </c>
      <c r="CF196" s="137">
        <f>(COLUMNS($BZ163:CF$170)+10*(ROWS(CF163:CF$170)-1))/100</f>
        <v>0.77</v>
      </c>
      <c r="CG196" s="137">
        <f>(COLUMNS($BZ163:CG$170)+10*(ROWS(CG163:CG$170)-1))/100</f>
        <v>0.78</v>
      </c>
      <c r="CH196" s="137">
        <f>(COLUMNS($BZ163:CH$170)+10*(ROWS(CH163:CH$170)-1))/100</f>
        <v>0.79</v>
      </c>
      <c r="CI196" s="137">
        <f>(COLUMNS($BZ163:CI$170)+10*(ROWS(CI163:CI$170)-1))/100</f>
        <v>0.8</v>
      </c>
      <c r="CM196" s="95"/>
      <c r="CN196" s="95"/>
      <c r="CO196" s="95"/>
      <c r="CP196" s="95"/>
      <c r="CQ196" s="95"/>
      <c r="CR196" s="95"/>
      <c r="CS196" s="95"/>
      <c r="CT196" s="95"/>
      <c r="CU196" s="95"/>
      <c r="CV196" s="95"/>
      <c r="CW196" s="95"/>
      <c r="CX196" s="95"/>
      <c r="CY196" s="95"/>
      <c r="CZ196" s="95"/>
      <c r="DA196" s="95"/>
      <c r="DB196" s="95"/>
      <c r="DC196" s="95"/>
      <c r="DD196" s="95"/>
      <c r="DE196" s="95"/>
      <c r="DF196" s="95"/>
      <c r="DG196" s="95"/>
      <c r="DH196" s="95"/>
    </row>
    <row r="197" spans="78:112" ht="15" customHeight="1">
      <c r="BZ197" s="137">
        <f>(COLUMNS($BZ164:BZ$170)+10*(ROWS(BZ164:BZ$170)-1))/100</f>
        <v>0.61</v>
      </c>
      <c r="CA197" s="137">
        <f>(COLUMNS($BZ164:CA$170)+10*(ROWS(CA164:CA$170)-1))/100</f>
        <v>0.62</v>
      </c>
      <c r="CB197" s="137">
        <f>(COLUMNS($BZ164:CB$170)+10*(ROWS(CB164:CB$170)-1))/100</f>
        <v>0.63</v>
      </c>
      <c r="CC197" s="137">
        <f>(COLUMNS($BZ164:CC$170)+10*(ROWS(CC164:CC$170)-1))/100</f>
        <v>0.64</v>
      </c>
      <c r="CD197" s="137">
        <f>(COLUMNS($BZ164:CD$170)+10*(ROWS(CD164:CD$170)-1))/100</f>
        <v>0.65</v>
      </c>
      <c r="CE197" s="137">
        <f>(COLUMNS($BZ164:CE$170)+10*(ROWS(CE164:CE$170)-1))/100</f>
        <v>0.66</v>
      </c>
      <c r="CF197" s="137">
        <f>(COLUMNS($BZ164:CF$170)+10*(ROWS(CF164:CF$170)-1))/100</f>
        <v>0.67</v>
      </c>
      <c r="CG197" s="137">
        <f>(COLUMNS($BZ164:CG$170)+10*(ROWS(CG164:CG$170)-1))/100</f>
        <v>0.68</v>
      </c>
      <c r="CH197" s="137">
        <f>(COLUMNS($BZ164:CH$170)+10*(ROWS(CH164:CH$170)-1))/100</f>
        <v>0.69</v>
      </c>
      <c r="CI197" s="137">
        <f>(COLUMNS($BZ164:CI$170)+10*(ROWS(CI164:CI$170)-1))/100</f>
        <v>0.7</v>
      </c>
      <c r="CM197" s="95"/>
      <c r="CN197" s="128">
        <v>0.01</v>
      </c>
      <c r="CO197" s="129">
        <v>0.06</v>
      </c>
      <c r="CP197" s="129">
        <v>0.11</v>
      </c>
      <c r="CQ197" s="129">
        <v>0.16</v>
      </c>
      <c r="CR197" s="129">
        <v>0.21</v>
      </c>
      <c r="CS197" s="129">
        <v>0.26</v>
      </c>
      <c r="CT197" s="129">
        <v>0.31</v>
      </c>
      <c r="CU197" s="129">
        <v>0.36</v>
      </c>
      <c r="CV197" s="129">
        <v>0.41</v>
      </c>
      <c r="CW197" s="129">
        <v>0.46</v>
      </c>
      <c r="CX197" s="129">
        <v>0.51</v>
      </c>
      <c r="CY197" s="129">
        <v>0.56000000000000005</v>
      </c>
      <c r="CZ197" s="129">
        <v>0.61</v>
      </c>
      <c r="DA197" s="129">
        <v>0.66</v>
      </c>
      <c r="DB197" s="129">
        <v>0.71</v>
      </c>
      <c r="DC197" s="129">
        <v>0.76</v>
      </c>
      <c r="DD197" s="129">
        <v>0.81</v>
      </c>
      <c r="DE197" s="129">
        <v>0.86</v>
      </c>
      <c r="DF197" s="129">
        <v>0.91</v>
      </c>
      <c r="DG197" s="130">
        <v>0.96</v>
      </c>
      <c r="DH197" s="95"/>
    </row>
    <row r="198" spans="78:112" ht="15" customHeight="1">
      <c r="BZ198" s="137">
        <f>(COLUMNS($BZ165:BZ$170)+10*(ROWS(BZ165:BZ$170)-1))/100</f>
        <v>0.51</v>
      </c>
      <c r="CA198" s="137">
        <f>(COLUMNS($BZ165:CA$170)+10*(ROWS(CA165:CA$170)-1))/100</f>
        <v>0.52</v>
      </c>
      <c r="CB198" s="137">
        <f>(COLUMNS($BZ165:CB$170)+10*(ROWS(CB165:CB$170)-1))/100</f>
        <v>0.53</v>
      </c>
      <c r="CC198" s="137">
        <f>(COLUMNS($BZ165:CC$170)+10*(ROWS(CC165:CC$170)-1))/100</f>
        <v>0.54</v>
      </c>
      <c r="CD198" s="137">
        <f>(COLUMNS($BZ165:CD$170)+10*(ROWS(CD165:CD$170)-1))/100</f>
        <v>0.55000000000000004</v>
      </c>
      <c r="CE198" s="137">
        <f>(COLUMNS($BZ165:CE$170)+10*(ROWS(CE165:CE$170)-1))/100</f>
        <v>0.56000000000000005</v>
      </c>
      <c r="CF198" s="137">
        <f>(COLUMNS($BZ165:CF$170)+10*(ROWS(CF165:CF$170)-1))/100</f>
        <v>0.56999999999999995</v>
      </c>
      <c r="CG198" s="137">
        <f>(COLUMNS($BZ165:CG$170)+10*(ROWS(CG165:CG$170)-1))/100</f>
        <v>0.57999999999999996</v>
      </c>
      <c r="CH198" s="137">
        <f>(COLUMNS($BZ165:CH$170)+10*(ROWS(CH165:CH$170)-1))/100</f>
        <v>0.59</v>
      </c>
      <c r="CI198" s="137">
        <f>(COLUMNS($BZ165:CI$170)+10*(ROWS(CI165:CI$170)-1))/100</f>
        <v>0.6</v>
      </c>
      <c r="CM198" s="95"/>
      <c r="CN198" s="131">
        <v>0.02</v>
      </c>
      <c r="CO198" s="132">
        <v>7.0000000000000007E-2</v>
      </c>
      <c r="CP198" s="132">
        <v>0.12</v>
      </c>
      <c r="CQ198" s="132">
        <v>0.17</v>
      </c>
      <c r="CR198" s="132">
        <v>0.22</v>
      </c>
      <c r="CS198" s="132">
        <v>0.27</v>
      </c>
      <c r="CT198" s="132">
        <v>0.32</v>
      </c>
      <c r="CU198" s="132">
        <v>0.37</v>
      </c>
      <c r="CV198" s="132">
        <v>0.42</v>
      </c>
      <c r="CW198" s="132">
        <v>0.47</v>
      </c>
      <c r="CX198" s="132">
        <v>0.52</v>
      </c>
      <c r="CY198" s="132">
        <v>0.56999999999999995</v>
      </c>
      <c r="CZ198" s="132">
        <v>0.62</v>
      </c>
      <c r="DA198" s="132">
        <v>0.67</v>
      </c>
      <c r="DB198" s="132">
        <v>0.72</v>
      </c>
      <c r="DC198" s="132">
        <v>0.77</v>
      </c>
      <c r="DD198" s="132">
        <v>0.82</v>
      </c>
      <c r="DE198" s="132">
        <v>0.87</v>
      </c>
      <c r="DF198" s="132">
        <v>0.92</v>
      </c>
      <c r="DG198" s="133">
        <v>0.97</v>
      </c>
      <c r="DH198" s="95"/>
    </row>
    <row r="199" spans="78:112" ht="15" customHeight="1">
      <c r="BZ199" s="137">
        <f>(COLUMNS($BZ166:BZ$170)+10*(ROWS(BZ166:BZ$170)-1))/100</f>
        <v>0.41</v>
      </c>
      <c r="CA199" s="137">
        <f>(COLUMNS($BZ166:CA$170)+10*(ROWS(CA166:CA$170)-1))/100</f>
        <v>0.42</v>
      </c>
      <c r="CB199" s="137">
        <f>(COLUMNS($BZ166:CB$170)+10*(ROWS(CB166:CB$170)-1))/100</f>
        <v>0.43</v>
      </c>
      <c r="CC199" s="137">
        <f>(COLUMNS($BZ166:CC$170)+10*(ROWS(CC166:CC$170)-1))/100</f>
        <v>0.44</v>
      </c>
      <c r="CD199" s="137">
        <f>(COLUMNS($BZ166:CD$170)+10*(ROWS(CD166:CD$170)-1))/100</f>
        <v>0.45</v>
      </c>
      <c r="CE199" s="137">
        <f>(COLUMNS($BZ166:CE$170)+10*(ROWS(CE166:CE$170)-1))/100</f>
        <v>0.46</v>
      </c>
      <c r="CF199" s="137">
        <f>(COLUMNS($BZ166:CF$170)+10*(ROWS(CF166:CF$170)-1))/100</f>
        <v>0.47</v>
      </c>
      <c r="CG199" s="137">
        <f>(COLUMNS($BZ166:CG$170)+10*(ROWS(CG166:CG$170)-1))/100</f>
        <v>0.48</v>
      </c>
      <c r="CH199" s="137">
        <f>(COLUMNS($BZ166:CH$170)+10*(ROWS(CH166:CH$170)-1))/100</f>
        <v>0.49</v>
      </c>
      <c r="CI199" s="137">
        <f>(COLUMNS($BZ166:CI$170)+10*(ROWS(CI166:CI$170)-1))/100</f>
        <v>0.5</v>
      </c>
      <c r="CM199" s="95"/>
      <c r="CN199" s="131">
        <v>0.03</v>
      </c>
      <c r="CO199" s="132">
        <v>0.08</v>
      </c>
      <c r="CP199" s="132">
        <v>0.13</v>
      </c>
      <c r="CQ199" s="132">
        <v>0.18</v>
      </c>
      <c r="CR199" s="132">
        <v>0.23</v>
      </c>
      <c r="CS199" s="132">
        <v>0.28000000000000003</v>
      </c>
      <c r="CT199" s="132">
        <v>0.33</v>
      </c>
      <c r="CU199" s="132">
        <v>0.38</v>
      </c>
      <c r="CV199" s="132">
        <v>0.43</v>
      </c>
      <c r="CW199" s="132">
        <v>0.48</v>
      </c>
      <c r="CX199" s="132">
        <v>0.53</v>
      </c>
      <c r="CY199" s="132">
        <v>0.57999999999999996</v>
      </c>
      <c r="CZ199" s="132">
        <v>0.63</v>
      </c>
      <c r="DA199" s="132">
        <v>0.68</v>
      </c>
      <c r="DB199" s="132">
        <v>0.73</v>
      </c>
      <c r="DC199" s="132">
        <v>0.78</v>
      </c>
      <c r="DD199" s="132">
        <v>0.83</v>
      </c>
      <c r="DE199" s="132">
        <v>0.88</v>
      </c>
      <c r="DF199" s="132">
        <v>0.93</v>
      </c>
      <c r="DG199" s="133">
        <v>0.98</v>
      </c>
      <c r="DH199" s="95"/>
    </row>
    <row r="200" spans="78:112" ht="15" customHeight="1">
      <c r="BZ200" s="137">
        <f>(COLUMNS($BZ167:BZ$170)+10*(ROWS(BZ167:BZ$170)-1))/100</f>
        <v>0.31</v>
      </c>
      <c r="CA200" s="137">
        <f>(COLUMNS($BZ167:CA$170)+10*(ROWS(CA167:CA$170)-1))/100</f>
        <v>0.32</v>
      </c>
      <c r="CB200" s="137">
        <f>(COLUMNS($BZ167:CB$170)+10*(ROWS(CB167:CB$170)-1))/100</f>
        <v>0.33</v>
      </c>
      <c r="CC200" s="137">
        <f>(COLUMNS($BZ167:CC$170)+10*(ROWS(CC167:CC$170)-1))/100</f>
        <v>0.34</v>
      </c>
      <c r="CD200" s="137">
        <f>(COLUMNS($BZ167:CD$170)+10*(ROWS(CD167:CD$170)-1))/100</f>
        <v>0.35</v>
      </c>
      <c r="CE200" s="137">
        <f>(COLUMNS($BZ167:CE$170)+10*(ROWS(CE167:CE$170)-1))/100</f>
        <v>0.36</v>
      </c>
      <c r="CF200" s="137">
        <f>(COLUMNS($BZ167:CF$170)+10*(ROWS(CF167:CF$170)-1))/100</f>
        <v>0.37</v>
      </c>
      <c r="CG200" s="137">
        <f>(COLUMNS($BZ167:CG$170)+10*(ROWS(CG167:CG$170)-1))/100</f>
        <v>0.38</v>
      </c>
      <c r="CH200" s="137">
        <f>(COLUMNS($BZ167:CH$170)+10*(ROWS(CH167:CH$170)-1))/100</f>
        <v>0.39</v>
      </c>
      <c r="CI200" s="137">
        <f>(COLUMNS($BZ167:CI$170)+10*(ROWS(CI167:CI$170)-1))/100</f>
        <v>0.4</v>
      </c>
      <c r="CM200" s="95"/>
      <c r="CN200" s="131">
        <v>0.04</v>
      </c>
      <c r="CO200" s="132">
        <v>0.09</v>
      </c>
      <c r="CP200" s="132">
        <v>0.14000000000000001</v>
      </c>
      <c r="CQ200" s="132">
        <v>0.19</v>
      </c>
      <c r="CR200" s="132">
        <v>0.24</v>
      </c>
      <c r="CS200" s="132">
        <v>0.28999999999999998</v>
      </c>
      <c r="CT200" s="132">
        <v>0.34</v>
      </c>
      <c r="CU200" s="132">
        <v>0.39</v>
      </c>
      <c r="CV200" s="132">
        <v>0.44</v>
      </c>
      <c r="CW200" s="132">
        <v>0.49</v>
      </c>
      <c r="CX200" s="132">
        <v>0.54</v>
      </c>
      <c r="CY200" s="132">
        <v>0.59</v>
      </c>
      <c r="CZ200" s="132">
        <v>0.64</v>
      </c>
      <c r="DA200" s="132">
        <v>0.69</v>
      </c>
      <c r="DB200" s="132">
        <v>0.74</v>
      </c>
      <c r="DC200" s="132">
        <v>0.79</v>
      </c>
      <c r="DD200" s="132">
        <v>0.84</v>
      </c>
      <c r="DE200" s="132">
        <v>0.89</v>
      </c>
      <c r="DF200" s="132">
        <v>0.94</v>
      </c>
      <c r="DG200" s="133">
        <v>0.99</v>
      </c>
      <c r="DH200" s="95"/>
    </row>
    <row r="201" spans="78:112" ht="15" customHeight="1">
      <c r="BZ201" s="137">
        <f>(COLUMNS($BZ168:BZ$170)+10*(ROWS(BZ168:BZ$170)-1))/100</f>
        <v>0.21</v>
      </c>
      <c r="CA201" s="137">
        <f>(COLUMNS($BZ168:CA$170)+10*(ROWS(CA168:CA$170)-1))/100</f>
        <v>0.22</v>
      </c>
      <c r="CB201" s="137">
        <f>(COLUMNS($BZ168:CB$170)+10*(ROWS(CB168:CB$170)-1))/100</f>
        <v>0.23</v>
      </c>
      <c r="CC201" s="137">
        <f>(COLUMNS($BZ168:CC$170)+10*(ROWS(CC168:CC$170)-1))/100</f>
        <v>0.24</v>
      </c>
      <c r="CD201" s="137">
        <f>(COLUMNS($BZ168:CD$170)+10*(ROWS(CD168:CD$170)-1))/100</f>
        <v>0.25</v>
      </c>
      <c r="CE201" s="137">
        <f>(COLUMNS($BZ168:CE$170)+10*(ROWS(CE168:CE$170)-1))/100</f>
        <v>0.26</v>
      </c>
      <c r="CF201" s="137">
        <f>(COLUMNS($BZ168:CF$170)+10*(ROWS(CF168:CF$170)-1))/100</f>
        <v>0.27</v>
      </c>
      <c r="CG201" s="137">
        <f>(COLUMNS($BZ168:CG$170)+10*(ROWS(CG168:CG$170)-1))/100</f>
        <v>0.28000000000000003</v>
      </c>
      <c r="CH201" s="137">
        <f>(COLUMNS($BZ168:CH$170)+10*(ROWS(CH168:CH$170)-1))/100</f>
        <v>0.28999999999999998</v>
      </c>
      <c r="CI201" s="137">
        <f>(COLUMNS($BZ168:CI$170)+10*(ROWS(CI168:CI$170)-1))/100</f>
        <v>0.3</v>
      </c>
      <c r="CM201" s="95"/>
      <c r="CN201" s="134">
        <v>0.05</v>
      </c>
      <c r="CO201" s="135">
        <v>0.1</v>
      </c>
      <c r="CP201" s="135">
        <v>0.15</v>
      </c>
      <c r="CQ201" s="135">
        <v>0.2</v>
      </c>
      <c r="CR201" s="135">
        <v>0.25</v>
      </c>
      <c r="CS201" s="135">
        <v>0.3</v>
      </c>
      <c r="CT201" s="135">
        <v>0.35</v>
      </c>
      <c r="CU201" s="135">
        <v>0.4</v>
      </c>
      <c r="CV201" s="135">
        <v>0.45</v>
      </c>
      <c r="CW201" s="135">
        <v>0.5</v>
      </c>
      <c r="CX201" s="135">
        <v>0.55000000000000004</v>
      </c>
      <c r="CY201" s="135">
        <v>0.6</v>
      </c>
      <c r="CZ201" s="135">
        <v>0.65</v>
      </c>
      <c r="DA201" s="135">
        <v>0.7</v>
      </c>
      <c r="DB201" s="135">
        <v>0.75</v>
      </c>
      <c r="DC201" s="135">
        <v>0.8</v>
      </c>
      <c r="DD201" s="135">
        <v>0.85</v>
      </c>
      <c r="DE201" s="135">
        <v>0.9</v>
      </c>
      <c r="DF201" s="135">
        <v>0.95</v>
      </c>
      <c r="DG201" s="136">
        <v>1</v>
      </c>
      <c r="DH201" s="95"/>
    </row>
    <row r="202" spans="78:112" ht="15" customHeight="1">
      <c r="BZ202" s="137">
        <f>(COLUMNS($BZ169:BZ$170)+10*(ROWS(BZ169:BZ$170)-1))/100</f>
        <v>0.11</v>
      </c>
      <c r="CA202" s="137">
        <f>(COLUMNS($BZ169:CA$170)+10*(ROWS(CA169:CA$170)-1))/100</f>
        <v>0.12</v>
      </c>
      <c r="CB202" s="137">
        <f>(COLUMNS($BZ169:CB$170)+10*(ROWS(CB169:CB$170)-1))/100</f>
        <v>0.13</v>
      </c>
      <c r="CC202" s="137">
        <f>(COLUMNS($BZ169:CC$170)+10*(ROWS(CC169:CC$170)-1))/100</f>
        <v>0.14000000000000001</v>
      </c>
      <c r="CD202" s="137">
        <f>(COLUMNS($BZ169:CD$170)+10*(ROWS(CD169:CD$170)-1))/100</f>
        <v>0.15</v>
      </c>
      <c r="CE202" s="137">
        <f>(COLUMNS($BZ169:CE$170)+10*(ROWS(CE169:CE$170)-1))/100</f>
        <v>0.16</v>
      </c>
      <c r="CF202" s="137">
        <f>(COLUMNS($BZ169:CF$170)+10*(ROWS(CF169:CF$170)-1))/100</f>
        <v>0.17</v>
      </c>
      <c r="CG202" s="137">
        <f>(COLUMNS($BZ169:CG$170)+10*(ROWS(CG169:CG$170)-1))/100</f>
        <v>0.18</v>
      </c>
      <c r="CH202" s="137">
        <f>(COLUMNS($BZ169:CH$170)+10*(ROWS(CH169:CH$170)-1))/100</f>
        <v>0.19</v>
      </c>
      <c r="CI202" s="137">
        <f>(COLUMNS($BZ169:CI$170)+10*(ROWS(CI169:CI$170)-1))/100</f>
        <v>0.2</v>
      </c>
      <c r="CM202" s="95"/>
      <c r="CN202" s="95"/>
      <c r="CO202" s="95"/>
      <c r="CP202" s="95"/>
      <c r="CQ202" s="95"/>
      <c r="CR202" s="95"/>
      <c r="CS202" s="95"/>
      <c r="CT202" s="95"/>
      <c r="CU202" s="95"/>
      <c r="CV202" s="95"/>
      <c r="CW202" s="95"/>
      <c r="CX202" s="95"/>
      <c r="CY202" s="95"/>
      <c r="CZ202" s="95"/>
      <c r="DA202" s="95"/>
      <c r="DB202" s="95"/>
      <c r="DC202" s="95"/>
      <c r="DD202" s="95"/>
      <c r="DE202" s="95"/>
      <c r="DF202" s="95"/>
      <c r="DG202" s="95"/>
      <c r="DH202" s="95"/>
    </row>
    <row r="203" spans="78:112" ht="15" customHeight="1">
      <c r="BZ203" s="137">
        <f>(COLUMNS($BZ170:BZ$170)+10*(ROWS(BZ170:BZ$170)-1))/100</f>
        <v>0.01</v>
      </c>
      <c r="CA203" s="137">
        <f>(COLUMNS($BZ170:CA$170)+10*(ROWS(CA170:CA$170)-1))/100</f>
        <v>0.02</v>
      </c>
      <c r="CB203" s="137">
        <f>(COLUMNS($BZ170:CB$170)+10*(ROWS(CB170:CB$170)-1))/100</f>
        <v>0.03</v>
      </c>
      <c r="CC203" s="137">
        <f>(COLUMNS($BZ170:CC$170)+10*(ROWS(CC170:CC$170)-1))/100</f>
        <v>0.04</v>
      </c>
      <c r="CD203" s="137">
        <f>(COLUMNS($BZ170:CD$170)+10*(ROWS(CD170:CD$170)-1))/100</f>
        <v>0.05</v>
      </c>
      <c r="CE203" s="137">
        <f>(COLUMNS($BZ170:CE$170)+10*(ROWS(CE170:CE$170)-1))/100</f>
        <v>0.06</v>
      </c>
      <c r="CF203" s="137">
        <f>(COLUMNS($BZ170:CF$170)+10*(ROWS(CF170:CF$170)-1))/100</f>
        <v>7.0000000000000007E-2</v>
      </c>
      <c r="CG203" s="137">
        <f>(COLUMNS($BZ170:CG$170)+10*(ROWS(CG170:CG$170)-1))/100</f>
        <v>0.08</v>
      </c>
      <c r="CH203" s="137">
        <f>(COLUMNS($BZ170:CH$170)+10*(ROWS(CH170:CH$170)-1))/100</f>
        <v>0.09</v>
      </c>
      <c r="CI203" s="137">
        <f>(COLUMNS($BZ170:CI$170)+10*(ROWS(CI170:CI$170)-1))/100</f>
        <v>0.1</v>
      </c>
      <c r="CM203" s="95"/>
      <c r="CN203" s="128">
        <v>0.01</v>
      </c>
      <c r="CO203" s="129">
        <v>0.06</v>
      </c>
      <c r="CP203" s="129">
        <v>0.11</v>
      </c>
      <c r="CQ203" s="129">
        <v>0.16</v>
      </c>
      <c r="CR203" s="129">
        <v>0.21</v>
      </c>
      <c r="CS203" s="129">
        <v>0.26</v>
      </c>
      <c r="CT203" s="129">
        <v>0.31</v>
      </c>
      <c r="CU203" s="129">
        <v>0.36</v>
      </c>
      <c r="CV203" s="129">
        <v>0.41</v>
      </c>
      <c r="CW203" s="129">
        <v>0.46</v>
      </c>
      <c r="CX203" s="129">
        <v>0.51</v>
      </c>
      <c r="CY203" s="129">
        <v>0.56000000000000005</v>
      </c>
      <c r="CZ203" s="129">
        <v>0.61</v>
      </c>
      <c r="DA203" s="129">
        <v>0.66</v>
      </c>
      <c r="DB203" s="129">
        <v>0.71</v>
      </c>
      <c r="DC203" s="129">
        <v>0.76</v>
      </c>
      <c r="DD203" s="129">
        <v>0.81</v>
      </c>
      <c r="DE203" s="129">
        <v>0.86</v>
      </c>
      <c r="DF203" s="129">
        <v>0.91</v>
      </c>
      <c r="DG203" s="130">
        <v>0.96</v>
      </c>
      <c r="DH203" s="95"/>
    </row>
    <row r="204" spans="78:112" ht="15" customHeight="1">
      <c r="BZ204" s="115"/>
      <c r="CA204" s="115"/>
      <c r="CB204" s="115"/>
      <c r="CC204" s="115"/>
      <c r="CD204" s="115"/>
      <c r="CE204" s="115"/>
      <c r="CF204" s="115"/>
      <c r="CG204" s="115"/>
      <c r="CH204" s="115"/>
      <c r="CI204" s="115"/>
      <c r="CM204" s="95"/>
      <c r="CN204" s="131">
        <v>0.02</v>
      </c>
      <c r="CO204" s="132">
        <v>7.0000000000000007E-2</v>
      </c>
      <c r="CP204" s="132">
        <v>0.12</v>
      </c>
      <c r="CQ204" s="132">
        <v>0.17</v>
      </c>
      <c r="CR204" s="132">
        <v>0.22</v>
      </c>
      <c r="CS204" s="132">
        <v>0.27</v>
      </c>
      <c r="CT204" s="132">
        <v>0.32</v>
      </c>
      <c r="CU204" s="132">
        <v>0.37</v>
      </c>
      <c r="CV204" s="132">
        <v>0.42</v>
      </c>
      <c r="CW204" s="132">
        <v>0.47</v>
      </c>
      <c r="CX204" s="132">
        <v>0.52</v>
      </c>
      <c r="CY204" s="132">
        <v>0.56999999999999995</v>
      </c>
      <c r="CZ204" s="132">
        <v>0.62</v>
      </c>
      <c r="DA204" s="132">
        <v>0.67</v>
      </c>
      <c r="DB204" s="132">
        <v>0.72</v>
      </c>
      <c r="DC204" s="132">
        <v>0.77</v>
      </c>
      <c r="DD204" s="132">
        <v>0.82</v>
      </c>
      <c r="DE204" s="132">
        <v>0.87</v>
      </c>
      <c r="DF204" s="132">
        <v>0.92</v>
      </c>
      <c r="DG204" s="133">
        <v>0.97</v>
      </c>
      <c r="DH204" s="95"/>
    </row>
    <row r="205" spans="78:112" ht="15" customHeight="1">
      <c r="BZ205" s="138">
        <f>(COLUMNS($BZ161:BZ$170)+10*(ROWS(BZ161:BZ$170)-1))/100</f>
        <v>0.91</v>
      </c>
      <c r="CA205" s="138">
        <f>(COLUMNS($BZ161:CA$170)+10*(ROWS(CA161:CA$170)-1))/100</f>
        <v>0.92</v>
      </c>
      <c r="CB205" s="138">
        <f>(COLUMNS($BZ161:CB$170)+10*(ROWS(CB161:CB$170)-1))/100</f>
        <v>0.93</v>
      </c>
      <c r="CC205" s="138">
        <f>(COLUMNS($BZ161:CC$170)+10*(ROWS(CC161:CC$170)-1))/100</f>
        <v>0.94</v>
      </c>
      <c r="CD205" s="138">
        <f>(COLUMNS($BZ161:CD$170)+10*(ROWS(CD161:CD$170)-1))/100</f>
        <v>0.95</v>
      </c>
      <c r="CE205" s="138">
        <f>(COLUMNS($BZ161:CE$170)+10*(ROWS(CE161:CE$170)-1))/100</f>
        <v>0.96</v>
      </c>
      <c r="CF205" s="138">
        <f>(COLUMNS($BZ161:CF$170)+10*(ROWS(CF161:CF$170)-1))/100</f>
        <v>0.97</v>
      </c>
      <c r="CG205" s="138">
        <f>(COLUMNS($BZ161:CG$170)+10*(ROWS(CG161:CG$170)-1))/100</f>
        <v>0.98</v>
      </c>
      <c r="CH205" s="138">
        <f>(COLUMNS($BZ161:CH$170)+10*(ROWS(CH161:CH$170)-1))/100</f>
        <v>0.99</v>
      </c>
      <c r="CI205" s="138">
        <f>(COLUMNS($BZ161:CI$170)+10*(ROWS(CI161:CI$170)-1))/100</f>
        <v>1</v>
      </c>
      <c r="CM205" s="95"/>
      <c r="CN205" s="131">
        <v>0.03</v>
      </c>
      <c r="CO205" s="132">
        <v>0.08</v>
      </c>
      <c r="CP205" s="132">
        <v>0.13</v>
      </c>
      <c r="CQ205" s="132">
        <v>0.18</v>
      </c>
      <c r="CR205" s="132">
        <v>0.23</v>
      </c>
      <c r="CS205" s="132">
        <v>0.28000000000000003</v>
      </c>
      <c r="CT205" s="132">
        <v>0.33</v>
      </c>
      <c r="CU205" s="132">
        <v>0.38</v>
      </c>
      <c r="CV205" s="132">
        <v>0.43</v>
      </c>
      <c r="CW205" s="132">
        <v>0.48</v>
      </c>
      <c r="CX205" s="132">
        <v>0.53</v>
      </c>
      <c r="CY205" s="132">
        <v>0.57999999999999996</v>
      </c>
      <c r="CZ205" s="132">
        <v>0.63</v>
      </c>
      <c r="DA205" s="132">
        <v>0.68</v>
      </c>
      <c r="DB205" s="132">
        <v>0.73</v>
      </c>
      <c r="DC205" s="132">
        <v>0.78</v>
      </c>
      <c r="DD205" s="132">
        <v>0.83</v>
      </c>
      <c r="DE205" s="132">
        <v>0.88</v>
      </c>
      <c r="DF205" s="132">
        <v>0.93</v>
      </c>
      <c r="DG205" s="133">
        <v>0.98</v>
      </c>
      <c r="DH205" s="95"/>
    </row>
    <row r="206" spans="78:112" ht="15" customHeight="1">
      <c r="BZ206" s="138">
        <f>(COLUMNS($BZ162:BZ$170)+10*(ROWS(BZ162:BZ$170)-1))/100</f>
        <v>0.81</v>
      </c>
      <c r="CA206" s="138">
        <f>(COLUMNS($BZ162:CA$170)+10*(ROWS(CA162:CA$170)-1))/100</f>
        <v>0.82</v>
      </c>
      <c r="CB206" s="138">
        <f>(COLUMNS($BZ162:CB$170)+10*(ROWS(CB162:CB$170)-1))/100</f>
        <v>0.83</v>
      </c>
      <c r="CC206" s="138">
        <f>(COLUMNS($BZ162:CC$170)+10*(ROWS(CC162:CC$170)-1))/100</f>
        <v>0.84</v>
      </c>
      <c r="CD206" s="138">
        <f>(COLUMNS($BZ162:CD$170)+10*(ROWS(CD162:CD$170)-1))/100</f>
        <v>0.85</v>
      </c>
      <c r="CE206" s="138">
        <f>(COLUMNS($BZ162:CE$170)+10*(ROWS(CE162:CE$170)-1))/100</f>
        <v>0.86</v>
      </c>
      <c r="CF206" s="138">
        <f>(COLUMNS($BZ162:CF$170)+10*(ROWS(CF162:CF$170)-1))/100</f>
        <v>0.87</v>
      </c>
      <c r="CG206" s="138">
        <f>(COLUMNS($BZ162:CG$170)+10*(ROWS(CG162:CG$170)-1))/100</f>
        <v>0.88</v>
      </c>
      <c r="CH206" s="138">
        <f>(COLUMNS($BZ162:CH$170)+10*(ROWS(CH162:CH$170)-1))/100</f>
        <v>0.89</v>
      </c>
      <c r="CI206" s="138">
        <f>(COLUMNS($BZ162:CI$170)+10*(ROWS(CI162:CI$170)-1))/100</f>
        <v>0.9</v>
      </c>
      <c r="CM206" s="95"/>
      <c r="CN206" s="131">
        <v>0.04</v>
      </c>
      <c r="CO206" s="132">
        <v>0.09</v>
      </c>
      <c r="CP206" s="132">
        <v>0.14000000000000001</v>
      </c>
      <c r="CQ206" s="132">
        <v>0.19</v>
      </c>
      <c r="CR206" s="132">
        <v>0.24</v>
      </c>
      <c r="CS206" s="132">
        <v>0.28999999999999998</v>
      </c>
      <c r="CT206" s="132">
        <v>0.34</v>
      </c>
      <c r="CU206" s="132">
        <v>0.39</v>
      </c>
      <c r="CV206" s="132">
        <v>0.44</v>
      </c>
      <c r="CW206" s="132">
        <v>0.49</v>
      </c>
      <c r="CX206" s="132">
        <v>0.54</v>
      </c>
      <c r="CY206" s="132">
        <v>0.59</v>
      </c>
      <c r="CZ206" s="132">
        <v>0.64</v>
      </c>
      <c r="DA206" s="132">
        <v>0.69</v>
      </c>
      <c r="DB206" s="132">
        <v>0.74</v>
      </c>
      <c r="DC206" s="132">
        <v>0.79</v>
      </c>
      <c r="DD206" s="132">
        <v>0.84</v>
      </c>
      <c r="DE206" s="132">
        <v>0.89</v>
      </c>
      <c r="DF206" s="132">
        <v>0.94</v>
      </c>
      <c r="DG206" s="133">
        <v>0.99</v>
      </c>
      <c r="DH206" s="95"/>
    </row>
    <row r="207" spans="78:112" ht="15" customHeight="1">
      <c r="BZ207" s="138">
        <f>(COLUMNS($BZ163:BZ$170)+10*(ROWS(BZ163:BZ$170)-1))/100</f>
        <v>0.71</v>
      </c>
      <c r="CA207" s="138">
        <f>(COLUMNS($BZ163:CA$170)+10*(ROWS(CA163:CA$170)-1))/100</f>
        <v>0.72</v>
      </c>
      <c r="CB207" s="138">
        <f>(COLUMNS($BZ163:CB$170)+10*(ROWS(CB163:CB$170)-1))/100</f>
        <v>0.73</v>
      </c>
      <c r="CC207" s="138">
        <f>(COLUMNS($BZ163:CC$170)+10*(ROWS(CC163:CC$170)-1))/100</f>
        <v>0.74</v>
      </c>
      <c r="CD207" s="138">
        <f>(COLUMNS($BZ163:CD$170)+10*(ROWS(CD163:CD$170)-1))/100</f>
        <v>0.75</v>
      </c>
      <c r="CE207" s="138">
        <f>(COLUMNS($BZ163:CE$170)+10*(ROWS(CE163:CE$170)-1))/100</f>
        <v>0.76</v>
      </c>
      <c r="CF207" s="138">
        <f>(COLUMNS($BZ163:CF$170)+10*(ROWS(CF163:CF$170)-1))/100</f>
        <v>0.77</v>
      </c>
      <c r="CG207" s="138">
        <f>(COLUMNS($BZ163:CG$170)+10*(ROWS(CG163:CG$170)-1))/100</f>
        <v>0.78</v>
      </c>
      <c r="CH207" s="138">
        <f>(COLUMNS($BZ163:CH$170)+10*(ROWS(CH163:CH$170)-1))/100</f>
        <v>0.79</v>
      </c>
      <c r="CI207" s="138">
        <f>(COLUMNS($BZ163:CI$170)+10*(ROWS(CI163:CI$170)-1))/100</f>
        <v>0.8</v>
      </c>
      <c r="CM207" s="95"/>
      <c r="CN207" s="134">
        <v>0.05</v>
      </c>
      <c r="CO207" s="135">
        <v>0.1</v>
      </c>
      <c r="CP207" s="135">
        <v>0.15</v>
      </c>
      <c r="CQ207" s="135">
        <v>0.2</v>
      </c>
      <c r="CR207" s="135">
        <v>0.25</v>
      </c>
      <c r="CS207" s="135">
        <v>0.3</v>
      </c>
      <c r="CT207" s="135">
        <v>0.35</v>
      </c>
      <c r="CU207" s="135">
        <v>0.4</v>
      </c>
      <c r="CV207" s="135">
        <v>0.45</v>
      </c>
      <c r="CW207" s="135">
        <v>0.5</v>
      </c>
      <c r="CX207" s="135">
        <v>0.55000000000000004</v>
      </c>
      <c r="CY207" s="135">
        <v>0.6</v>
      </c>
      <c r="CZ207" s="135">
        <v>0.65</v>
      </c>
      <c r="DA207" s="135">
        <v>0.7</v>
      </c>
      <c r="DB207" s="135">
        <v>0.75</v>
      </c>
      <c r="DC207" s="135">
        <v>0.8</v>
      </c>
      <c r="DD207" s="135">
        <v>0.85</v>
      </c>
      <c r="DE207" s="135">
        <v>0.9</v>
      </c>
      <c r="DF207" s="135">
        <v>0.95</v>
      </c>
      <c r="DG207" s="136">
        <v>1</v>
      </c>
      <c r="DH207" s="95"/>
    </row>
    <row r="208" spans="78:112" ht="15" customHeight="1">
      <c r="BZ208" s="138">
        <f>(COLUMNS($BZ164:BZ$170)+10*(ROWS(BZ164:BZ$170)-1))/100</f>
        <v>0.61</v>
      </c>
      <c r="CA208" s="138">
        <f>(COLUMNS($BZ164:CA$170)+10*(ROWS(CA164:CA$170)-1))/100</f>
        <v>0.62</v>
      </c>
      <c r="CB208" s="138">
        <f>(COLUMNS($BZ164:CB$170)+10*(ROWS(CB164:CB$170)-1))/100</f>
        <v>0.63</v>
      </c>
      <c r="CC208" s="138">
        <f>(COLUMNS($BZ164:CC$170)+10*(ROWS(CC164:CC$170)-1))/100</f>
        <v>0.64</v>
      </c>
      <c r="CD208" s="138">
        <f>(COLUMNS($BZ164:CD$170)+10*(ROWS(CD164:CD$170)-1))/100</f>
        <v>0.65</v>
      </c>
      <c r="CE208" s="138">
        <f>(COLUMNS($BZ164:CE$170)+10*(ROWS(CE164:CE$170)-1))/100</f>
        <v>0.66</v>
      </c>
      <c r="CF208" s="138">
        <f>(COLUMNS($BZ164:CF$170)+10*(ROWS(CF164:CF$170)-1))/100</f>
        <v>0.67</v>
      </c>
      <c r="CG208" s="138">
        <f>(COLUMNS($BZ164:CG$170)+10*(ROWS(CG164:CG$170)-1))/100</f>
        <v>0.68</v>
      </c>
      <c r="CH208" s="138">
        <f>(COLUMNS($BZ164:CH$170)+10*(ROWS(CH164:CH$170)-1))/100</f>
        <v>0.69</v>
      </c>
      <c r="CI208" s="138">
        <f>(COLUMNS($BZ164:CI$170)+10*(ROWS(CI164:CI$170)-1))/100</f>
        <v>0.7</v>
      </c>
      <c r="CM208" s="95"/>
      <c r="CN208" s="95"/>
      <c r="CO208" s="95"/>
      <c r="CP208" s="95"/>
      <c r="CQ208" s="95"/>
      <c r="CR208" s="95"/>
      <c r="CS208" s="95"/>
      <c r="CT208" s="95"/>
      <c r="CU208" s="95"/>
      <c r="CV208" s="95"/>
      <c r="CW208" s="95"/>
      <c r="CX208" s="95"/>
      <c r="CY208" s="95"/>
      <c r="CZ208" s="95"/>
      <c r="DA208" s="95"/>
      <c r="DB208" s="95"/>
      <c r="DC208" s="95"/>
      <c r="DD208" s="95"/>
      <c r="DE208" s="95"/>
      <c r="DF208" s="95"/>
      <c r="DG208" s="95"/>
      <c r="DH208" s="95"/>
    </row>
    <row r="209" spans="78:112" ht="15" customHeight="1">
      <c r="BZ209" s="138">
        <f>(COLUMNS($BZ165:BZ$170)+10*(ROWS(BZ165:BZ$170)-1))/100</f>
        <v>0.51</v>
      </c>
      <c r="CA209" s="138">
        <f>(COLUMNS($BZ165:CA$170)+10*(ROWS(CA165:CA$170)-1))/100</f>
        <v>0.52</v>
      </c>
      <c r="CB209" s="138">
        <f>(COLUMNS($BZ165:CB$170)+10*(ROWS(CB165:CB$170)-1))/100</f>
        <v>0.53</v>
      </c>
      <c r="CC209" s="138">
        <f>(COLUMNS($BZ165:CC$170)+10*(ROWS(CC165:CC$170)-1))/100</f>
        <v>0.54</v>
      </c>
      <c r="CD209" s="138">
        <f>(COLUMNS($BZ165:CD$170)+10*(ROWS(CD165:CD$170)-1))/100</f>
        <v>0.55000000000000004</v>
      </c>
      <c r="CE209" s="138">
        <f>(COLUMNS($BZ165:CE$170)+10*(ROWS(CE165:CE$170)-1))/100</f>
        <v>0.56000000000000005</v>
      </c>
      <c r="CF209" s="138">
        <f>(COLUMNS($BZ165:CF$170)+10*(ROWS(CF165:CF$170)-1))/100</f>
        <v>0.56999999999999995</v>
      </c>
      <c r="CG209" s="138">
        <f>(COLUMNS($BZ165:CG$170)+10*(ROWS(CG165:CG$170)-1))/100</f>
        <v>0.57999999999999996</v>
      </c>
      <c r="CH209" s="138">
        <f>(COLUMNS($BZ165:CH$170)+10*(ROWS(CH165:CH$170)-1))/100</f>
        <v>0.59</v>
      </c>
      <c r="CI209" s="138">
        <f>(COLUMNS($BZ165:CI$170)+10*(ROWS(CI165:CI$170)-1))/100</f>
        <v>0.6</v>
      </c>
      <c r="CM209" s="95"/>
      <c r="CN209" s="128">
        <v>0.01</v>
      </c>
      <c r="CO209" s="129">
        <v>0.06</v>
      </c>
      <c r="CP209" s="129">
        <v>0.11</v>
      </c>
      <c r="CQ209" s="129">
        <v>0.16</v>
      </c>
      <c r="CR209" s="129">
        <v>0.21</v>
      </c>
      <c r="CS209" s="129">
        <v>0.26</v>
      </c>
      <c r="CT209" s="129">
        <v>0.31</v>
      </c>
      <c r="CU209" s="129">
        <v>0.36</v>
      </c>
      <c r="CV209" s="129">
        <v>0.41</v>
      </c>
      <c r="CW209" s="129">
        <v>0.46</v>
      </c>
      <c r="CX209" s="129">
        <v>0.51</v>
      </c>
      <c r="CY209" s="129">
        <v>0.56000000000000005</v>
      </c>
      <c r="CZ209" s="129">
        <v>0.61</v>
      </c>
      <c r="DA209" s="129">
        <v>0.66</v>
      </c>
      <c r="DB209" s="129">
        <v>0.71</v>
      </c>
      <c r="DC209" s="129">
        <v>0.76</v>
      </c>
      <c r="DD209" s="129">
        <v>0.81</v>
      </c>
      <c r="DE209" s="129">
        <v>0.86</v>
      </c>
      <c r="DF209" s="129">
        <v>0.91</v>
      </c>
      <c r="DG209" s="130">
        <v>0.96</v>
      </c>
      <c r="DH209" s="95"/>
    </row>
    <row r="210" spans="78:112" ht="15" customHeight="1">
      <c r="BZ210" s="138">
        <f>(COLUMNS($BZ166:BZ$170)+10*(ROWS(BZ166:BZ$170)-1))/100</f>
        <v>0.41</v>
      </c>
      <c r="CA210" s="138">
        <f>(COLUMNS($BZ166:CA$170)+10*(ROWS(CA166:CA$170)-1))/100</f>
        <v>0.42</v>
      </c>
      <c r="CB210" s="138">
        <f>(COLUMNS($BZ166:CB$170)+10*(ROWS(CB166:CB$170)-1))/100</f>
        <v>0.43</v>
      </c>
      <c r="CC210" s="138">
        <f>(COLUMNS($BZ166:CC$170)+10*(ROWS(CC166:CC$170)-1))/100</f>
        <v>0.44</v>
      </c>
      <c r="CD210" s="138">
        <f>(COLUMNS($BZ166:CD$170)+10*(ROWS(CD166:CD$170)-1))/100</f>
        <v>0.45</v>
      </c>
      <c r="CE210" s="138">
        <f>(COLUMNS($BZ166:CE$170)+10*(ROWS(CE166:CE$170)-1))/100</f>
        <v>0.46</v>
      </c>
      <c r="CF210" s="138">
        <f>(COLUMNS($BZ166:CF$170)+10*(ROWS(CF166:CF$170)-1))/100</f>
        <v>0.47</v>
      </c>
      <c r="CG210" s="138">
        <f>(COLUMNS($BZ166:CG$170)+10*(ROWS(CG166:CG$170)-1))/100</f>
        <v>0.48</v>
      </c>
      <c r="CH210" s="138">
        <f>(COLUMNS($BZ166:CH$170)+10*(ROWS(CH166:CH$170)-1))/100</f>
        <v>0.49</v>
      </c>
      <c r="CI210" s="138">
        <f>(COLUMNS($BZ166:CI$170)+10*(ROWS(CI166:CI$170)-1))/100</f>
        <v>0.5</v>
      </c>
      <c r="CM210" s="95"/>
      <c r="CN210" s="131">
        <v>0.02</v>
      </c>
      <c r="CO210" s="132">
        <v>7.0000000000000007E-2</v>
      </c>
      <c r="CP210" s="132">
        <v>0.12</v>
      </c>
      <c r="CQ210" s="132">
        <v>0.17</v>
      </c>
      <c r="CR210" s="132">
        <v>0.22</v>
      </c>
      <c r="CS210" s="132">
        <v>0.27</v>
      </c>
      <c r="CT210" s="132">
        <v>0.32</v>
      </c>
      <c r="CU210" s="132">
        <v>0.37</v>
      </c>
      <c r="CV210" s="132">
        <v>0.42</v>
      </c>
      <c r="CW210" s="132">
        <v>0.47</v>
      </c>
      <c r="CX210" s="132">
        <v>0.52</v>
      </c>
      <c r="CY210" s="132">
        <v>0.56999999999999995</v>
      </c>
      <c r="CZ210" s="132">
        <v>0.62</v>
      </c>
      <c r="DA210" s="132">
        <v>0.67</v>
      </c>
      <c r="DB210" s="132">
        <v>0.72</v>
      </c>
      <c r="DC210" s="132">
        <v>0.77</v>
      </c>
      <c r="DD210" s="132">
        <v>0.82</v>
      </c>
      <c r="DE210" s="132">
        <v>0.87</v>
      </c>
      <c r="DF210" s="132">
        <v>0.92</v>
      </c>
      <c r="DG210" s="133">
        <v>0.97</v>
      </c>
      <c r="DH210" s="95"/>
    </row>
    <row r="211" spans="78:112" ht="15" customHeight="1">
      <c r="BZ211" s="138">
        <f>(COLUMNS($BZ167:BZ$170)+10*(ROWS(BZ167:BZ$170)-1))/100</f>
        <v>0.31</v>
      </c>
      <c r="CA211" s="138">
        <f>(COLUMNS($BZ167:CA$170)+10*(ROWS(CA167:CA$170)-1))/100</f>
        <v>0.32</v>
      </c>
      <c r="CB211" s="138">
        <f>(COLUMNS($BZ167:CB$170)+10*(ROWS(CB167:CB$170)-1))/100</f>
        <v>0.33</v>
      </c>
      <c r="CC211" s="138">
        <f>(COLUMNS($BZ167:CC$170)+10*(ROWS(CC167:CC$170)-1))/100</f>
        <v>0.34</v>
      </c>
      <c r="CD211" s="138">
        <f>(COLUMNS($BZ167:CD$170)+10*(ROWS(CD167:CD$170)-1))/100</f>
        <v>0.35</v>
      </c>
      <c r="CE211" s="138">
        <f>(COLUMNS($BZ167:CE$170)+10*(ROWS(CE167:CE$170)-1))/100</f>
        <v>0.36</v>
      </c>
      <c r="CF211" s="138">
        <f>(COLUMNS($BZ167:CF$170)+10*(ROWS(CF167:CF$170)-1))/100</f>
        <v>0.37</v>
      </c>
      <c r="CG211" s="138">
        <f>(COLUMNS($BZ167:CG$170)+10*(ROWS(CG167:CG$170)-1))/100</f>
        <v>0.38</v>
      </c>
      <c r="CH211" s="138">
        <f>(COLUMNS($BZ167:CH$170)+10*(ROWS(CH167:CH$170)-1))/100</f>
        <v>0.39</v>
      </c>
      <c r="CI211" s="138">
        <f>(COLUMNS($BZ167:CI$170)+10*(ROWS(CI167:CI$170)-1))/100</f>
        <v>0.4</v>
      </c>
      <c r="CM211" s="95"/>
      <c r="CN211" s="131">
        <v>0.03</v>
      </c>
      <c r="CO211" s="132">
        <v>0.08</v>
      </c>
      <c r="CP211" s="132">
        <v>0.13</v>
      </c>
      <c r="CQ211" s="132">
        <v>0.18</v>
      </c>
      <c r="CR211" s="132">
        <v>0.23</v>
      </c>
      <c r="CS211" s="132">
        <v>0.28000000000000003</v>
      </c>
      <c r="CT211" s="132">
        <v>0.33</v>
      </c>
      <c r="CU211" s="132">
        <v>0.38</v>
      </c>
      <c r="CV211" s="132">
        <v>0.43</v>
      </c>
      <c r="CW211" s="132">
        <v>0.48</v>
      </c>
      <c r="CX211" s="132">
        <v>0.53</v>
      </c>
      <c r="CY211" s="132">
        <v>0.57999999999999996</v>
      </c>
      <c r="CZ211" s="132">
        <v>0.63</v>
      </c>
      <c r="DA211" s="132">
        <v>0.68</v>
      </c>
      <c r="DB211" s="132">
        <v>0.73</v>
      </c>
      <c r="DC211" s="132">
        <v>0.78</v>
      </c>
      <c r="DD211" s="132">
        <v>0.83</v>
      </c>
      <c r="DE211" s="132">
        <v>0.88</v>
      </c>
      <c r="DF211" s="132">
        <v>0.93</v>
      </c>
      <c r="DG211" s="133">
        <v>0.98</v>
      </c>
      <c r="DH211" s="95"/>
    </row>
    <row r="212" spans="78:112" ht="15" customHeight="1">
      <c r="BZ212" s="138">
        <f>(COLUMNS($BZ168:BZ$170)+10*(ROWS(BZ168:BZ$170)-1))/100</f>
        <v>0.21</v>
      </c>
      <c r="CA212" s="138">
        <f>(COLUMNS($BZ168:CA$170)+10*(ROWS(CA168:CA$170)-1))/100</f>
        <v>0.22</v>
      </c>
      <c r="CB212" s="138">
        <f>(COLUMNS($BZ168:CB$170)+10*(ROWS(CB168:CB$170)-1))/100</f>
        <v>0.23</v>
      </c>
      <c r="CC212" s="138">
        <f>(COLUMNS($BZ168:CC$170)+10*(ROWS(CC168:CC$170)-1))/100</f>
        <v>0.24</v>
      </c>
      <c r="CD212" s="138">
        <f>(COLUMNS($BZ168:CD$170)+10*(ROWS(CD168:CD$170)-1))/100</f>
        <v>0.25</v>
      </c>
      <c r="CE212" s="138">
        <f>(COLUMNS($BZ168:CE$170)+10*(ROWS(CE168:CE$170)-1))/100</f>
        <v>0.26</v>
      </c>
      <c r="CF212" s="138">
        <f>(COLUMNS($BZ168:CF$170)+10*(ROWS(CF168:CF$170)-1))/100</f>
        <v>0.27</v>
      </c>
      <c r="CG212" s="138">
        <f>(COLUMNS($BZ168:CG$170)+10*(ROWS(CG168:CG$170)-1))/100</f>
        <v>0.28000000000000003</v>
      </c>
      <c r="CH212" s="138">
        <f>(COLUMNS($BZ168:CH$170)+10*(ROWS(CH168:CH$170)-1))/100</f>
        <v>0.28999999999999998</v>
      </c>
      <c r="CI212" s="138">
        <f>(COLUMNS($BZ168:CI$170)+10*(ROWS(CI168:CI$170)-1))/100</f>
        <v>0.3</v>
      </c>
      <c r="CM212" s="95"/>
      <c r="CN212" s="131">
        <v>0.04</v>
      </c>
      <c r="CO212" s="132">
        <v>0.09</v>
      </c>
      <c r="CP212" s="132">
        <v>0.14000000000000001</v>
      </c>
      <c r="CQ212" s="132">
        <v>0.19</v>
      </c>
      <c r="CR212" s="132">
        <v>0.24</v>
      </c>
      <c r="CS212" s="132">
        <v>0.28999999999999998</v>
      </c>
      <c r="CT212" s="132">
        <v>0.34</v>
      </c>
      <c r="CU212" s="132">
        <v>0.39</v>
      </c>
      <c r="CV212" s="132">
        <v>0.44</v>
      </c>
      <c r="CW212" s="132">
        <v>0.49</v>
      </c>
      <c r="CX212" s="132">
        <v>0.54</v>
      </c>
      <c r="CY212" s="132">
        <v>0.59</v>
      </c>
      <c r="CZ212" s="132">
        <v>0.64</v>
      </c>
      <c r="DA212" s="132">
        <v>0.69</v>
      </c>
      <c r="DB212" s="132">
        <v>0.74</v>
      </c>
      <c r="DC212" s="132">
        <v>0.79</v>
      </c>
      <c r="DD212" s="132">
        <v>0.84</v>
      </c>
      <c r="DE212" s="132">
        <v>0.89</v>
      </c>
      <c r="DF212" s="132">
        <v>0.94</v>
      </c>
      <c r="DG212" s="133">
        <v>0.99</v>
      </c>
      <c r="DH212" s="95"/>
    </row>
    <row r="213" spans="78:112" ht="15" customHeight="1">
      <c r="BZ213" s="138">
        <f>(COLUMNS($BZ169:BZ$170)+10*(ROWS(BZ169:BZ$170)-1))/100</f>
        <v>0.11</v>
      </c>
      <c r="CA213" s="138">
        <f>(COLUMNS($BZ169:CA$170)+10*(ROWS(CA169:CA$170)-1))/100</f>
        <v>0.12</v>
      </c>
      <c r="CB213" s="138">
        <f>(COLUMNS($BZ169:CB$170)+10*(ROWS(CB169:CB$170)-1))/100</f>
        <v>0.13</v>
      </c>
      <c r="CC213" s="138">
        <f>(COLUMNS($BZ169:CC$170)+10*(ROWS(CC169:CC$170)-1))/100</f>
        <v>0.14000000000000001</v>
      </c>
      <c r="CD213" s="138">
        <f>(COLUMNS($BZ169:CD$170)+10*(ROWS(CD169:CD$170)-1))/100</f>
        <v>0.15</v>
      </c>
      <c r="CE213" s="138">
        <f>(COLUMNS($BZ169:CE$170)+10*(ROWS(CE169:CE$170)-1))/100</f>
        <v>0.16</v>
      </c>
      <c r="CF213" s="138">
        <f>(COLUMNS($BZ169:CF$170)+10*(ROWS(CF169:CF$170)-1))/100</f>
        <v>0.17</v>
      </c>
      <c r="CG213" s="138">
        <f>(COLUMNS($BZ169:CG$170)+10*(ROWS(CG169:CG$170)-1))/100</f>
        <v>0.18</v>
      </c>
      <c r="CH213" s="138">
        <f>(COLUMNS($BZ169:CH$170)+10*(ROWS(CH169:CH$170)-1))/100</f>
        <v>0.19</v>
      </c>
      <c r="CI213" s="138">
        <f>(COLUMNS($BZ169:CI$170)+10*(ROWS(CI169:CI$170)-1))/100</f>
        <v>0.2</v>
      </c>
      <c r="CM213" s="95"/>
      <c r="CN213" s="134">
        <v>0.05</v>
      </c>
      <c r="CO213" s="135">
        <v>0.1</v>
      </c>
      <c r="CP213" s="135">
        <v>0.15</v>
      </c>
      <c r="CQ213" s="135">
        <v>0.2</v>
      </c>
      <c r="CR213" s="135">
        <v>0.25</v>
      </c>
      <c r="CS213" s="135">
        <v>0.3</v>
      </c>
      <c r="CT213" s="135">
        <v>0.35</v>
      </c>
      <c r="CU213" s="135">
        <v>0.4</v>
      </c>
      <c r="CV213" s="135">
        <v>0.45</v>
      </c>
      <c r="CW213" s="135">
        <v>0.5</v>
      </c>
      <c r="CX213" s="135">
        <v>0.55000000000000004</v>
      </c>
      <c r="CY213" s="135">
        <v>0.6</v>
      </c>
      <c r="CZ213" s="135">
        <v>0.65</v>
      </c>
      <c r="DA213" s="135">
        <v>0.7</v>
      </c>
      <c r="DB213" s="135">
        <v>0.75</v>
      </c>
      <c r="DC213" s="135">
        <v>0.8</v>
      </c>
      <c r="DD213" s="135">
        <v>0.85</v>
      </c>
      <c r="DE213" s="135">
        <v>0.9</v>
      </c>
      <c r="DF213" s="135">
        <v>0.95</v>
      </c>
      <c r="DG213" s="136">
        <v>1</v>
      </c>
      <c r="DH213" s="95"/>
    </row>
    <row r="214" spans="78:112" ht="15" customHeight="1">
      <c r="BZ214" s="138">
        <f>(COLUMNS($BZ170:BZ$170)+10*(ROWS(BZ170:BZ$170)-1))/100</f>
        <v>0.01</v>
      </c>
      <c r="CA214" s="138">
        <f>(COLUMNS($BZ170:CA$170)+10*(ROWS(CA170:CA$170)-1))/100</f>
        <v>0.02</v>
      </c>
      <c r="CB214" s="138">
        <f>(COLUMNS($BZ170:CB$170)+10*(ROWS(CB170:CB$170)-1))/100</f>
        <v>0.03</v>
      </c>
      <c r="CC214" s="138">
        <f>(COLUMNS($BZ170:CC$170)+10*(ROWS(CC170:CC$170)-1))/100</f>
        <v>0.04</v>
      </c>
      <c r="CD214" s="138">
        <f>(COLUMNS($BZ170:CD$170)+10*(ROWS(CD170:CD$170)-1))/100</f>
        <v>0.05</v>
      </c>
      <c r="CE214" s="138">
        <f>(COLUMNS($BZ170:CE$170)+10*(ROWS(CE170:CE$170)-1))/100</f>
        <v>0.06</v>
      </c>
      <c r="CF214" s="138">
        <f>(COLUMNS($BZ170:CF$170)+10*(ROWS(CF170:CF$170)-1))/100</f>
        <v>7.0000000000000007E-2</v>
      </c>
      <c r="CG214" s="138">
        <f>(COLUMNS($BZ170:CG$170)+10*(ROWS(CG170:CG$170)-1))/100</f>
        <v>0.08</v>
      </c>
      <c r="CH214" s="138">
        <f>(COLUMNS($BZ170:CH$170)+10*(ROWS(CH170:CH$170)-1))/100</f>
        <v>0.09</v>
      </c>
      <c r="CI214" s="138">
        <f>(COLUMNS($BZ170:CI$170)+10*(ROWS(CI170:CI$170)-1))/100</f>
        <v>0.1</v>
      </c>
      <c r="CM214" s="95"/>
      <c r="CN214" s="95"/>
      <c r="CO214" s="95"/>
      <c r="CP214" s="95"/>
      <c r="CQ214" s="95"/>
      <c r="CR214" s="95"/>
      <c r="CS214" s="95"/>
      <c r="CT214" s="95"/>
      <c r="CU214" s="95"/>
      <c r="CV214" s="95"/>
      <c r="CW214" s="95"/>
      <c r="CX214" s="95"/>
      <c r="CY214" s="95"/>
      <c r="CZ214" s="95"/>
      <c r="DA214" s="95"/>
      <c r="DB214" s="95"/>
      <c r="DC214" s="95"/>
      <c r="DD214" s="95"/>
      <c r="DE214" s="95"/>
      <c r="DF214" s="95"/>
      <c r="DG214" s="95"/>
      <c r="DH214" s="95"/>
    </row>
    <row r="215" spans="78:112" ht="15" customHeight="1">
      <c r="BZ215" s="115"/>
      <c r="CA215" s="115"/>
      <c r="CB215" s="115"/>
      <c r="CC215" s="115"/>
      <c r="CD215" s="115"/>
      <c r="CE215" s="115"/>
      <c r="CF215" s="115"/>
      <c r="CG215" s="115"/>
      <c r="CH215" s="115"/>
      <c r="CI215" s="115"/>
      <c r="CM215" s="95"/>
      <c r="CN215" s="95"/>
      <c r="CO215" s="95"/>
      <c r="CP215" s="95"/>
      <c r="CQ215" s="95"/>
      <c r="CR215" s="95"/>
      <c r="CS215" s="95"/>
      <c r="CT215" s="95"/>
      <c r="CU215" s="95"/>
      <c r="CV215" s="95"/>
      <c r="CW215" s="95"/>
      <c r="CX215" s="95"/>
      <c r="CY215" s="95"/>
      <c r="CZ215" s="95"/>
      <c r="DA215" s="95"/>
      <c r="DB215" s="95"/>
      <c r="DC215" s="95"/>
      <c r="DD215" s="95"/>
      <c r="DE215" s="95"/>
      <c r="DF215" s="95"/>
      <c r="DG215" s="95"/>
      <c r="DH215" s="95"/>
    </row>
    <row r="216" spans="78:112" ht="15" customHeight="1">
      <c r="BZ216" s="139">
        <f>(COLUMNS($BZ161:BZ$170)+10*(ROWS(BZ161:BZ$170)-1))/100</f>
        <v>0.91</v>
      </c>
      <c r="CA216" s="139">
        <f>(COLUMNS($BZ161:CA$170)+10*(ROWS(CA161:CA$170)-1))/100</f>
        <v>0.92</v>
      </c>
      <c r="CB216" s="139">
        <f>(COLUMNS($BZ161:CB$170)+10*(ROWS(CB161:CB$170)-1))/100</f>
        <v>0.93</v>
      </c>
      <c r="CC216" s="139">
        <f>(COLUMNS($BZ161:CC$170)+10*(ROWS(CC161:CC$170)-1))/100</f>
        <v>0.94</v>
      </c>
      <c r="CD216" s="139">
        <f>(COLUMNS($BZ161:CD$170)+10*(ROWS(CD161:CD$170)-1))/100</f>
        <v>0.95</v>
      </c>
      <c r="CE216" s="139">
        <f>(COLUMNS($BZ161:CE$170)+10*(ROWS(CE161:CE$170)-1))/100</f>
        <v>0.96</v>
      </c>
      <c r="CF216" s="139">
        <f>(COLUMNS($BZ161:CF$170)+10*(ROWS(CF161:CF$170)-1))/100</f>
        <v>0.97</v>
      </c>
      <c r="CG216" s="139">
        <f>(COLUMNS($BZ161:CG$170)+10*(ROWS(CG161:CG$170)-1))/100</f>
        <v>0.98</v>
      </c>
      <c r="CH216" s="139">
        <f>(COLUMNS($BZ161:CH$170)+10*(ROWS(CH161:CH$170)-1))/100</f>
        <v>0.99</v>
      </c>
      <c r="CI216" s="139">
        <f>(COLUMNS($BZ161:CI$170)+10*(ROWS(CI161:CI$170)-1))/100</f>
        <v>1</v>
      </c>
      <c r="CM216" s="95"/>
      <c r="CN216" s="95"/>
      <c r="CO216" s="95"/>
      <c r="CP216" s="95"/>
      <c r="CQ216" s="95"/>
      <c r="CR216" s="95"/>
      <c r="CS216" s="95"/>
      <c r="CT216" s="95"/>
      <c r="CU216" s="95"/>
      <c r="CV216" s="95"/>
      <c r="CW216" s="95"/>
      <c r="CX216" s="95"/>
      <c r="CY216" s="95"/>
      <c r="CZ216" s="95"/>
      <c r="DA216" s="95"/>
      <c r="DB216" s="95"/>
      <c r="DC216" s="95"/>
      <c r="DD216" s="95"/>
      <c r="DE216" s="95"/>
      <c r="DF216" s="95"/>
      <c r="DG216" s="95"/>
      <c r="DH216" s="95"/>
    </row>
    <row r="217" spans="78:112" ht="15" customHeight="1">
      <c r="BZ217" s="139">
        <f>(COLUMNS($BZ162:BZ$170)+10*(ROWS(BZ162:BZ$170)-1))/100</f>
        <v>0.81</v>
      </c>
      <c r="CA217" s="139">
        <f>(COLUMNS($BZ162:CA$170)+10*(ROWS(CA162:CA$170)-1))/100</f>
        <v>0.82</v>
      </c>
      <c r="CB217" s="139">
        <f>(COLUMNS($BZ162:CB$170)+10*(ROWS(CB162:CB$170)-1))/100</f>
        <v>0.83</v>
      </c>
      <c r="CC217" s="139">
        <f>(COLUMNS($BZ162:CC$170)+10*(ROWS(CC162:CC$170)-1))/100</f>
        <v>0.84</v>
      </c>
      <c r="CD217" s="139">
        <f>(COLUMNS($BZ162:CD$170)+10*(ROWS(CD162:CD$170)-1))/100</f>
        <v>0.85</v>
      </c>
      <c r="CE217" s="139">
        <f>(COLUMNS($BZ162:CE$170)+10*(ROWS(CE162:CE$170)-1))/100</f>
        <v>0.86</v>
      </c>
      <c r="CF217" s="139">
        <f>(COLUMNS($BZ162:CF$170)+10*(ROWS(CF162:CF$170)-1))/100</f>
        <v>0.87</v>
      </c>
      <c r="CG217" s="139">
        <f>(COLUMNS($BZ162:CG$170)+10*(ROWS(CG162:CG$170)-1))/100</f>
        <v>0.88</v>
      </c>
      <c r="CH217" s="139">
        <f>(COLUMNS($BZ162:CH$170)+10*(ROWS(CH162:CH$170)-1))/100</f>
        <v>0.89</v>
      </c>
      <c r="CI217" s="139">
        <f>(COLUMNS($BZ162:CI$170)+10*(ROWS(CI162:CI$170)-1))/100</f>
        <v>0.9</v>
      </c>
      <c r="CM217" s="95"/>
      <c r="CN217" s="95"/>
      <c r="CO217" s="95"/>
      <c r="CP217" s="95"/>
      <c r="CQ217" s="95"/>
      <c r="CR217" s="95"/>
      <c r="CS217" s="95"/>
      <c r="CT217" s="95"/>
      <c r="CU217" s="95"/>
      <c r="CV217" s="95"/>
      <c r="CW217" s="95"/>
      <c r="CX217" s="95"/>
      <c r="CY217" s="95"/>
      <c r="CZ217" s="95"/>
      <c r="DA217" s="95"/>
      <c r="DB217" s="95"/>
      <c r="DC217" s="95"/>
      <c r="DD217" s="95"/>
      <c r="DE217" s="95"/>
      <c r="DF217" s="95"/>
      <c r="DG217" s="95"/>
      <c r="DH217" s="95"/>
    </row>
    <row r="218" spans="78:112" ht="15" customHeight="1">
      <c r="BZ218" s="139">
        <f>(COLUMNS($BZ163:BZ$170)+10*(ROWS(BZ163:BZ$170)-1))/100</f>
        <v>0.71</v>
      </c>
      <c r="CA218" s="139">
        <f>(COLUMNS($BZ163:CA$170)+10*(ROWS(CA163:CA$170)-1))/100</f>
        <v>0.72</v>
      </c>
      <c r="CB218" s="139">
        <f>(COLUMNS($BZ163:CB$170)+10*(ROWS(CB163:CB$170)-1))/100</f>
        <v>0.73</v>
      </c>
      <c r="CC218" s="139">
        <f>(COLUMNS($BZ163:CC$170)+10*(ROWS(CC163:CC$170)-1))/100</f>
        <v>0.74</v>
      </c>
      <c r="CD218" s="139">
        <f>(COLUMNS($BZ163:CD$170)+10*(ROWS(CD163:CD$170)-1))/100</f>
        <v>0.75</v>
      </c>
      <c r="CE218" s="139">
        <f>(COLUMNS($BZ163:CE$170)+10*(ROWS(CE163:CE$170)-1))/100</f>
        <v>0.76</v>
      </c>
      <c r="CF218" s="139">
        <f>(COLUMNS($BZ163:CF$170)+10*(ROWS(CF163:CF$170)-1))/100</f>
        <v>0.77</v>
      </c>
      <c r="CG218" s="139">
        <f>(COLUMNS($BZ163:CG$170)+10*(ROWS(CG163:CG$170)-1))/100</f>
        <v>0.78</v>
      </c>
      <c r="CH218" s="139">
        <f>(COLUMNS($BZ163:CH$170)+10*(ROWS(CH163:CH$170)-1))/100</f>
        <v>0.79</v>
      </c>
      <c r="CI218" s="139">
        <f>(COLUMNS($BZ163:CI$170)+10*(ROWS(CI163:CI$170)-1))/100</f>
        <v>0.8</v>
      </c>
      <c r="CM218" s="95"/>
      <c r="CN218" s="95"/>
      <c r="CO218" s="95"/>
      <c r="CP218" s="95"/>
      <c r="CQ218" s="95"/>
      <c r="CR218" s="95"/>
      <c r="CS218" s="95"/>
      <c r="CT218" s="95"/>
      <c r="CU218" s="95"/>
      <c r="CV218" s="95"/>
      <c r="CW218" s="95"/>
      <c r="CX218" s="95"/>
      <c r="CY218" s="95"/>
      <c r="CZ218" s="95"/>
      <c r="DA218" s="95"/>
      <c r="DB218" s="95"/>
      <c r="DC218" s="95"/>
      <c r="DD218" s="95"/>
      <c r="DE218" s="95"/>
      <c r="DF218" s="95"/>
      <c r="DG218" s="95"/>
      <c r="DH218" s="95"/>
    </row>
    <row r="219" spans="78:112" ht="15" customHeight="1">
      <c r="BZ219" s="139">
        <f>(COLUMNS($BZ164:BZ$170)+10*(ROWS(BZ164:BZ$170)-1))/100</f>
        <v>0.61</v>
      </c>
      <c r="CA219" s="139">
        <f>(COLUMNS($BZ164:CA$170)+10*(ROWS(CA164:CA$170)-1))/100</f>
        <v>0.62</v>
      </c>
      <c r="CB219" s="139">
        <f>(COLUMNS($BZ164:CB$170)+10*(ROWS(CB164:CB$170)-1))/100</f>
        <v>0.63</v>
      </c>
      <c r="CC219" s="139">
        <f>(COLUMNS($BZ164:CC$170)+10*(ROWS(CC164:CC$170)-1))/100</f>
        <v>0.64</v>
      </c>
      <c r="CD219" s="139">
        <f>(COLUMNS($BZ164:CD$170)+10*(ROWS(CD164:CD$170)-1))/100</f>
        <v>0.65</v>
      </c>
      <c r="CE219" s="139">
        <f>(COLUMNS($BZ164:CE$170)+10*(ROWS(CE164:CE$170)-1))/100</f>
        <v>0.66</v>
      </c>
      <c r="CF219" s="139">
        <f>(COLUMNS($BZ164:CF$170)+10*(ROWS(CF164:CF$170)-1))/100</f>
        <v>0.67</v>
      </c>
      <c r="CG219" s="139">
        <f>(COLUMNS($BZ164:CG$170)+10*(ROWS(CG164:CG$170)-1))/100</f>
        <v>0.68</v>
      </c>
      <c r="CH219" s="139">
        <f>(COLUMNS($BZ164:CH$170)+10*(ROWS(CH164:CH$170)-1))/100</f>
        <v>0.69</v>
      </c>
      <c r="CI219" s="139">
        <f>(COLUMNS($BZ164:CI$170)+10*(ROWS(CI164:CI$170)-1))/100</f>
        <v>0.7</v>
      </c>
      <c r="CM219" s="95"/>
      <c r="CN219" s="95"/>
      <c r="CO219" s="95"/>
      <c r="CP219" s="95"/>
      <c r="CQ219" s="95"/>
      <c r="CR219" s="95"/>
      <c r="CS219" s="95"/>
      <c r="CT219" s="95"/>
      <c r="CU219" s="95"/>
      <c r="CV219" s="95"/>
      <c r="CW219" s="95"/>
      <c r="CX219" s="95"/>
      <c r="CY219" s="95"/>
      <c r="CZ219" s="95"/>
      <c r="DA219" s="95"/>
      <c r="DB219" s="95"/>
      <c r="DC219" s="95"/>
      <c r="DD219" s="95"/>
      <c r="DE219" s="95"/>
      <c r="DF219" s="95"/>
      <c r="DG219" s="95"/>
      <c r="DH219" s="95"/>
    </row>
    <row r="220" spans="78:112" ht="15" customHeight="1">
      <c r="BZ220" s="139">
        <f>(COLUMNS($BZ165:BZ$170)+10*(ROWS(BZ165:BZ$170)-1))/100</f>
        <v>0.51</v>
      </c>
      <c r="CA220" s="139">
        <f>(COLUMNS($BZ165:CA$170)+10*(ROWS(CA165:CA$170)-1))/100</f>
        <v>0.52</v>
      </c>
      <c r="CB220" s="139">
        <f>(COLUMNS($BZ165:CB$170)+10*(ROWS(CB165:CB$170)-1))/100</f>
        <v>0.53</v>
      </c>
      <c r="CC220" s="139">
        <f>(COLUMNS($BZ165:CC$170)+10*(ROWS(CC165:CC$170)-1))/100</f>
        <v>0.54</v>
      </c>
      <c r="CD220" s="139">
        <f>(COLUMNS($BZ165:CD$170)+10*(ROWS(CD165:CD$170)-1))/100</f>
        <v>0.55000000000000004</v>
      </c>
      <c r="CE220" s="139">
        <f>(COLUMNS($BZ165:CE$170)+10*(ROWS(CE165:CE$170)-1))/100</f>
        <v>0.56000000000000005</v>
      </c>
      <c r="CF220" s="139">
        <f>(COLUMNS($BZ165:CF$170)+10*(ROWS(CF165:CF$170)-1))/100</f>
        <v>0.56999999999999995</v>
      </c>
      <c r="CG220" s="139">
        <f>(COLUMNS($BZ165:CG$170)+10*(ROWS(CG165:CG$170)-1))/100</f>
        <v>0.57999999999999996</v>
      </c>
      <c r="CH220" s="139">
        <f>(COLUMNS($BZ165:CH$170)+10*(ROWS(CH165:CH$170)-1))/100</f>
        <v>0.59</v>
      </c>
      <c r="CI220" s="139">
        <f>(COLUMNS($BZ165:CI$170)+10*(ROWS(CI165:CI$170)-1))/100</f>
        <v>0.6</v>
      </c>
      <c r="CM220" s="95"/>
      <c r="CN220" s="128">
        <v>0.01</v>
      </c>
      <c r="CO220" s="129">
        <v>0.06</v>
      </c>
      <c r="CP220" s="129">
        <v>0.11</v>
      </c>
      <c r="CQ220" s="129">
        <v>0.16</v>
      </c>
      <c r="CR220" s="129">
        <v>0.21</v>
      </c>
      <c r="CS220" s="129">
        <v>0.26</v>
      </c>
      <c r="CT220" s="129">
        <v>0.31</v>
      </c>
      <c r="CU220" s="129">
        <v>0.36</v>
      </c>
      <c r="CV220" s="129">
        <v>0.41</v>
      </c>
      <c r="CW220" s="129">
        <v>0.46</v>
      </c>
      <c r="CX220" s="129">
        <v>0.51</v>
      </c>
      <c r="CY220" s="129">
        <v>0.56000000000000005</v>
      </c>
      <c r="CZ220" s="129">
        <v>0.61</v>
      </c>
      <c r="DA220" s="129">
        <v>0.66</v>
      </c>
      <c r="DB220" s="129">
        <v>0.71</v>
      </c>
      <c r="DC220" s="129">
        <v>0.76</v>
      </c>
      <c r="DD220" s="129">
        <v>0.81</v>
      </c>
      <c r="DE220" s="129">
        <v>0.86</v>
      </c>
      <c r="DF220" s="129">
        <v>0.91</v>
      </c>
      <c r="DG220" s="130">
        <v>0.96</v>
      </c>
      <c r="DH220" s="95"/>
    </row>
    <row r="221" spans="78:112" ht="15" customHeight="1">
      <c r="BZ221" s="139">
        <f>(COLUMNS($BZ166:BZ$170)+10*(ROWS(BZ166:BZ$170)-1))/100</f>
        <v>0.41</v>
      </c>
      <c r="CA221" s="139">
        <f>(COLUMNS($BZ166:CA$170)+10*(ROWS(CA166:CA$170)-1))/100</f>
        <v>0.42</v>
      </c>
      <c r="CB221" s="139">
        <f>(COLUMNS($BZ166:CB$170)+10*(ROWS(CB166:CB$170)-1))/100</f>
        <v>0.43</v>
      </c>
      <c r="CC221" s="139">
        <f>(COLUMNS($BZ166:CC$170)+10*(ROWS(CC166:CC$170)-1))/100</f>
        <v>0.44</v>
      </c>
      <c r="CD221" s="139">
        <f>(COLUMNS($BZ166:CD$170)+10*(ROWS(CD166:CD$170)-1))/100</f>
        <v>0.45</v>
      </c>
      <c r="CE221" s="139">
        <f>(COLUMNS($BZ166:CE$170)+10*(ROWS(CE166:CE$170)-1))/100</f>
        <v>0.46</v>
      </c>
      <c r="CF221" s="139">
        <f>(COLUMNS($BZ166:CF$170)+10*(ROWS(CF166:CF$170)-1))/100</f>
        <v>0.47</v>
      </c>
      <c r="CG221" s="139">
        <f>(COLUMNS($BZ166:CG$170)+10*(ROWS(CG166:CG$170)-1))/100</f>
        <v>0.48</v>
      </c>
      <c r="CH221" s="139">
        <f>(COLUMNS($BZ166:CH$170)+10*(ROWS(CH166:CH$170)-1))/100</f>
        <v>0.49</v>
      </c>
      <c r="CI221" s="139">
        <f>(COLUMNS($BZ166:CI$170)+10*(ROWS(CI166:CI$170)-1))/100</f>
        <v>0.5</v>
      </c>
      <c r="CM221" s="95"/>
      <c r="CN221" s="131">
        <v>0.02</v>
      </c>
      <c r="CO221" s="132">
        <v>7.0000000000000007E-2</v>
      </c>
      <c r="CP221" s="132">
        <v>0.12</v>
      </c>
      <c r="CQ221" s="132">
        <v>0.17</v>
      </c>
      <c r="CR221" s="132">
        <v>0.22</v>
      </c>
      <c r="CS221" s="132">
        <v>0.27</v>
      </c>
      <c r="CT221" s="132">
        <v>0.32</v>
      </c>
      <c r="CU221" s="132">
        <v>0.37</v>
      </c>
      <c r="CV221" s="132">
        <v>0.42</v>
      </c>
      <c r="CW221" s="132">
        <v>0.47</v>
      </c>
      <c r="CX221" s="132">
        <v>0.52</v>
      </c>
      <c r="CY221" s="132">
        <v>0.56999999999999995</v>
      </c>
      <c r="CZ221" s="132">
        <v>0.62</v>
      </c>
      <c r="DA221" s="132">
        <v>0.67</v>
      </c>
      <c r="DB221" s="132">
        <v>0.72</v>
      </c>
      <c r="DC221" s="132">
        <v>0.77</v>
      </c>
      <c r="DD221" s="132">
        <v>0.82</v>
      </c>
      <c r="DE221" s="132">
        <v>0.87</v>
      </c>
      <c r="DF221" s="132">
        <v>0.92</v>
      </c>
      <c r="DG221" s="133">
        <v>0.97</v>
      </c>
      <c r="DH221" s="95"/>
    </row>
    <row r="222" spans="78:112" ht="15" customHeight="1">
      <c r="BZ222" s="139">
        <f>(COLUMNS($BZ167:BZ$170)+10*(ROWS(BZ167:BZ$170)-1))/100</f>
        <v>0.31</v>
      </c>
      <c r="CA222" s="139">
        <f>(COLUMNS($BZ167:CA$170)+10*(ROWS(CA167:CA$170)-1))/100</f>
        <v>0.32</v>
      </c>
      <c r="CB222" s="139">
        <f>(COLUMNS($BZ167:CB$170)+10*(ROWS(CB167:CB$170)-1))/100</f>
        <v>0.33</v>
      </c>
      <c r="CC222" s="139">
        <f>(COLUMNS($BZ167:CC$170)+10*(ROWS(CC167:CC$170)-1))/100</f>
        <v>0.34</v>
      </c>
      <c r="CD222" s="139">
        <f>(COLUMNS($BZ167:CD$170)+10*(ROWS(CD167:CD$170)-1))/100</f>
        <v>0.35</v>
      </c>
      <c r="CE222" s="139">
        <f>(COLUMNS($BZ167:CE$170)+10*(ROWS(CE167:CE$170)-1))/100</f>
        <v>0.36</v>
      </c>
      <c r="CF222" s="139">
        <f>(COLUMNS($BZ167:CF$170)+10*(ROWS(CF167:CF$170)-1))/100</f>
        <v>0.37</v>
      </c>
      <c r="CG222" s="139">
        <f>(COLUMNS($BZ167:CG$170)+10*(ROWS(CG167:CG$170)-1))/100</f>
        <v>0.38</v>
      </c>
      <c r="CH222" s="139">
        <f>(COLUMNS($BZ167:CH$170)+10*(ROWS(CH167:CH$170)-1))/100</f>
        <v>0.39</v>
      </c>
      <c r="CI222" s="139">
        <f>(COLUMNS($BZ167:CI$170)+10*(ROWS(CI167:CI$170)-1))/100</f>
        <v>0.4</v>
      </c>
      <c r="CM222" s="95"/>
      <c r="CN222" s="131">
        <v>0.03</v>
      </c>
      <c r="CO222" s="132">
        <v>0.08</v>
      </c>
      <c r="CP222" s="132">
        <v>0.13</v>
      </c>
      <c r="CQ222" s="132">
        <v>0.18</v>
      </c>
      <c r="CR222" s="132">
        <v>0.23</v>
      </c>
      <c r="CS222" s="132">
        <v>0.28000000000000003</v>
      </c>
      <c r="CT222" s="132">
        <v>0.33</v>
      </c>
      <c r="CU222" s="132">
        <v>0.38</v>
      </c>
      <c r="CV222" s="132">
        <v>0.43</v>
      </c>
      <c r="CW222" s="132">
        <v>0.48</v>
      </c>
      <c r="CX222" s="132">
        <v>0.53</v>
      </c>
      <c r="CY222" s="132">
        <v>0.57999999999999996</v>
      </c>
      <c r="CZ222" s="132">
        <v>0.63</v>
      </c>
      <c r="DA222" s="132">
        <v>0.68</v>
      </c>
      <c r="DB222" s="132">
        <v>0.73</v>
      </c>
      <c r="DC222" s="132">
        <v>0.78</v>
      </c>
      <c r="DD222" s="132">
        <v>0.83</v>
      </c>
      <c r="DE222" s="132">
        <v>0.88</v>
      </c>
      <c r="DF222" s="132">
        <v>0.93</v>
      </c>
      <c r="DG222" s="133">
        <v>0.98</v>
      </c>
      <c r="DH222" s="95"/>
    </row>
    <row r="223" spans="78:112" ht="15" customHeight="1">
      <c r="BZ223" s="139">
        <f>(COLUMNS($BZ168:BZ$170)+10*(ROWS(BZ168:BZ$170)-1))/100</f>
        <v>0.21</v>
      </c>
      <c r="CA223" s="139">
        <f>(COLUMNS($BZ168:CA$170)+10*(ROWS(CA168:CA$170)-1))/100</f>
        <v>0.22</v>
      </c>
      <c r="CB223" s="139">
        <f>(COLUMNS($BZ168:CB$170)+10*(ROWS(CB168:CB$170)-1))/100</f>
        <v>0.23</v>
      </c>
      <c r="CC223" s="139">
        <f>(COLUMNS($BZ168:CC$170)+10*(ROWS(CC168:CC$170)-1))/100</f>
        <v>0.24</v>
      </c>
      <c r="CD223" s="139">
        <f>(COLUMNS($BZ168:CD$170)+10*(ROWS(CD168:CD$170)-1))/100</f>
        <v>0.25</v>
      </c>
      <c r="CE223" s="139">
        <f>(COLUMNS($BZ168:CE$170)+10*(ROWS(CE168:CE$170)-1))/100</f>
        <v>0.26</v>
      </c>
      <c r="CF223" s="139">
        <f>(COLUMNS($BZ168:CF$170)+10*(ROWS(CF168:CF$170)-1))/100</f>
        <v>0.27</v>
      </c>
      <c r="CG223" s="139">
        <f>(COLUMNS($BZ168:CG$170)+10*(ROWS(CG168:CG$170)-1))/100</f>
        <v>0.28000000000000003</v>
      </c>
      <c r="CH223" s="139">
        <f>(COLUMNS($BZ168:CH$170)+10*(ROWS(CH168:CH$170)-1))/100</f>
        <v>0.28999999999999998</v>
      </c>
      <c r="CI223" s="139">
        <f>(COLUMNS($BZ168:CI$170)+10*(ROWS(CI168:CI$170)-1))/100</f>
        <v>0.3</v>
      </c>
      <c r="CM223" s="95"/>
      <c r="CN223" s="131">
        <v>0.04</v>
      </c>
      <c r="CO223" s="132">
        <v>0.09</v>
      </c>
      <c r="CP223" s="132">
        <v>0.14000000000000001</v>
      </c>
      <c r="CQ223" s="132">
        <v>0.19</v>
      </c>
      <c r="CR223" s="132">
        <v>0.24</v>
      </c>
      <c r="CS223" s="132">
        <v>0.28999999999999998</v>
      </c>
      <c r="CT223" s="132">
        <v>0.34</v>
      </c>
      <c r="CU223" s="132">
        <v>0.39</v>
      </c>
      <c r="CV223" s="132">
        <v>0.44</v>
      </c>
      <c r="CW223" s="132">
        <v>0.49</v>
      </c>
      <c r="CX223" s="132">
        <v>0.54</v>
      </c>
      <c r="CY223" s="132">
        <v>0.59</v>
      </c>
      <c r="CZ223" s="132">
        <v>0.64</v>
      </c>
      <c r="DA223" s="132">
        <v>0.69</v>
      </c>
      <c r="DB223" s="132">
        <v>0.74</v>
      </c>
      <c r="DC223" s="132">
        <v>0.79</v>
      </c>
      <c r="DD223" s="132">
        <v>0.84</v>
      </c>
      <c r="DE223" s="132">
        <v>0.89</v>
      </c>
      <c r="DF223" s="132">
        <v>0.94</v>
      </c>
      <c r="DG223" s="133">
        <v>0.99</v>
      </c>
      <c r="DH223" s="95"/>
    </row>
    <row r="224" spans="78:112" ht="15" customHeight="1">
      <c r="BZ224" s="139">
        <f>(COLUMNS($BZ169:BZ$170)+10*(ROWS(BZ169:BZ$170)-1))/100</f>
        <v>0.11</v>
      </c>
      <c r="CA224" s="139">
        <f>(COLUMNS($BZ169:CA$170)+10*(ROWS(CA169:CA$170)-1))/100</f>
        <v>0.12</v>
      </c>
      <c r="CB224" s="139">
        <f>(COLUMNS($BZ169:CB$170)+10*(ROWS(CB169:CB$170)-1))/100</f>
        <v>0.13</v>
      </c>
      <c r="CC224" s="139">
        <f>(COLUMNS($BZ169:CC$170)+10*(ROWS(CC169:CC$170)-1))/100</f>
        <v>0.14000000000000001</v>
      </c>
      <c r="CD224" s="139">
        <f>(COLUMNS($BZ169:CD$170)+10*(ROWS(CD169:CD$170)-1))/100</f>
        <v>0.15</v>
      </c>
      <c r="CE224" s="139">
        <f>(COLUMNS($BZ169:CE$170)+10*(ROWS(CE169:CE$170)-1))/100</f>
        <v>0.16</v>
      </c>
      <c r="CF224" s="139">
        <f>(COLUMNS($BZ169:CF$170)+10*(ROWS(CF169:CF$170)-1))/100</f>
        <v>0.17</v>
      </c>
      <c r="CG224" s="139">
        <f>(COLUMNS($BZ169:CG$170)+10*(ROWS(CG169:CG$170)-1))/100</f>
        <v>0.18</v>
      </c>
      <c r="CH224" s="139">
        <f>(COLUMNS($BZ169:CH$170)+10*(ROWS(CH169:CH$170)-1))/100</f>
        <v>0.19</v>
      </c>
      <c r="CI224" s="139">
        <f>(COLUMNS($BZ169:CI$170)+10*(ROWS(CI169:CI$170)-1))/100</f>
        <v>0.2</v>
      </c>
      <c r="CM224" s="95"/>
      <c r="CN224" s="134">
        <v>0.05</v>
      </c>
      <c r="CO224" s="135">
        <v>0.1</v>
      </c>
      <c r="CP224" s="135">
        <v>0.15</v>
      </c>
      <c r="CQ224" s="135">
        <v>0.2</v>
      </c>
      <c r="CR224" s="135">
        <v>0.25</v>
      </c>
      <c r="CS224" s="135">
        <v>0.3</v>
      </c>
      <c r="CT224" s="135">
        <v>0.35</v>
      </c>
      <c r="CU224" s="135">
        <v>0.4</v>
      </c>
      <c r="CV224" s="135">
        <v>0.45</v>
      </c>
      <c r="CW224" s="135">
        <v>0.5</v>
      </c>
      <c r="CX224" s="135">
        <v>0.55000000000000004</v>
      </c>
      <c r="CY224" s="135">
        <v>0.6</v>
      </c>
      <c r="CZ224" s="135">
        <v>0.65</v>
      </c>
      <c r="DA224" s="135">
        <v>0.7</v>
      </c>
      <c r="DB224" s="135">
        <v>0.75</v>
      </c>
      <c r="DC224" s="135">
        <v>0.8</v>
      </c>
      <c r="DD224" s="135">
        <v>0.85</v>
      </c>
      <c r="DE224" s="135">
        <v>0.9</v>
      </c>
      <c r="DF224" s="135">
        <v>0.95</v>
      </c>
      <c r="DG224" s="136">
        <v>1</v>
      </c>
      <c r="DH224" s="95"/>
    </row>
    <row r="225" spans="78:112" ht="15" customHeight="1">
      <c r="BZ225" s="139">
        <f>(COLUMNS($BZ170:BZ$170)+10*(ROWS(BZ170:BZ$170)-1))/100</f>
        <v>0.01</v>
      </c>
      <c r="CA225" s="139">
        <f>(COLUMNS($BZ170:CA$170)+10*(ROWS(CA170:CA$170)-1))/100</f>
        <v>0.02</v>
      </c>
      <c r="CB225" s="139">
        <f>(COLUMNS($BZ170:CB$170)+10*(ROWS(CB170:CB$170)-1))/100</f>
        <v>0.03</v>
      </c>
      <c r="CC225" s="139">
        <f>(COLUMNS($BZ170:CC$170)+10*(ROWS(CC170:CC$170)-1))/100</f>
        <v>0.04</v>
      </c>
      <c r="CD225" s="139">
        <f>(COLUMNS($BZ170:CD$170)+10*(ROWS(CD170:CD$170)-1))/100</f>
        <v>0.05</v>
      </c>
      <c r="CE225" s="139">
        <f>(COLUMNS($BZ170:CE$170)+10*(ROWS(CE170:CE$170)-1))/100</f>
        <v>0.06</v>
      </c>
      <c r="CF225" s="139">
        <f>(COLUMNS($BZ170:CF$170)+10*(ROWS(CF170:CF$170)-1))/100</f>
        <v>7.0000000000000007E-2</v>
      </c>
      <c r="CG225" s="139">
        <f>(COLUMNS($BZ170:CG$170)+10*(ROWS(CG170:CG$170)-1))/100</f>
        <v>0.08</v>
      </c>
      <c r="CH225" s="139">
        <f>(COLUMNS($BZ170:CH$170)+10*(ROWS(CH170:CH$170)-1))/100</f>
        <v>0.09</v>
      </c>
      <c r="CI225" s="139">
        <f>(COLUMNS($BZ170:CI$170)+10*(ROWS(CI170:CI$170)-1))/100</f>
        <v>0.1</v>
      </c>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row>
    <row r="226" spans="78:112" ht="15" customHeight="1">
      <c r="BZ226" s="115"/>
      <c r="CA226" s="115"/>
      <c r="CB226" s="115"/>
      <c r="CC226" s="115"/>
      <c r="CD226" s="115"/>
      <c r="CE226" s="115"/>
      <c r="CF226" s="115"/>
      <c r="CG226" s="115"/>
      <c r="CH226" s="115"/>
      <c r="CI226" s="115"/>
      <c r="CM226" s="95"/>
      <c r="CN226" s="128">
        <v>0.01</v>
      </c>
      <c r="CO226" s="129">
        <v>0.06</v>
      </c>
      <c r="CP226" s="129">
        <v>0.11</v>
      </c>
      <c r="CQ226" s="129">
        <v>0.16</v>
      </c>
      <c r="CR226" s="129">
        <v>0.21</v>
      </c>
      <c r="CS226" s="129">
        <v>0.26</v>
      </c>
      <c r="CT226" s="129">
        <v>0.31</v>
      </c>
      <c r="CU226" s="129">
        <v>0.36</v>
      </c>
      <c r="CV226" s="129">
        <v>0.41</v>
      </c>
      <c r="CW226" s="129">
        <v>0.46</v>
      </c>
      <c r="CX226" s="129">
        <v>0.51</v>
      </c>
      <c r="CY226" s="129">
        <v>0.56000000000000005</v>
      </c>
      <c r="CZ226" s="129">
        <v>0.61</v>
      </c>
      <c r="DA226" s="129">
        <v>0.66</v>
      </c>
      <c r="DB226" s="129">
        <v>0.71</v>
      </c>
      <c r="DC226" s="129">
        <v>0.76</v>
      </c>
      <c r="DD226" s="129">
        <v>0.81</v>
      </c>
      <c r="DE226" s="129">
        <v>0.86</v>
      </c>
      <c r="DF226" s="129">
        <v>0.91</v>
      </c>
      <c r="DG226" s="130">
        <v>0.96</v>
      </c>
      <c r="DH226" s="95"/>
    </row>
    <row r="227" spans="78:112" ht="15" customHeight="1">
      <c r="BZ227" s="140">
        <f>(COLUMNS($BZ161:BZ$170)+10*(ROWS(BZ161:BZ$170)-1))/100</f>
        <v>0.91</v>
      </c>
      <c r="CA227" s="140">
        <f>(COLUMNS($BZ161:CA$170)+10*(ROWS(CA161:CA$170)-1))/100</f>
        <v>0.92</v>
      </c>
      <c r="CB227" s="140">
        <f>(COLUMNS($BZ161:CB$170)+10*(ROWS(CB161:CB$170)-1))/100</f>
        <v>0.93</v>
      </c>
      <c r="CC227" s="140">
        <f>(COLUMNS($BZ161:CC$170)+10*(ROWS(CC161:CC$170)-1))/100</f>
        <v>0.94</v>
      </c>
      <c r="CD227" s="140">
        <f>(COLUMNS($BZ161:CD$170)+10*(ROWS(CD161:CD$170)-1))/100</f>
        <v>0.95</v>
      </c>
      <c r="CE227" s="140">
        <f>(COLUMNS($BZ161:CE$170)+10*(ROWS(CE161:CE$170)-1))/100</f>
        <v>0.96</v>
      </c>
      <c r="CF227" s="140">
        <f>(COLUMNS($BZ161:CF$170)+10*(ROWS(CF161:CF$170)-1))/100</f>
        <v>0.97</v>
      </c>
      <c r="CG227" s="140">
        <f>(COLUMNS($BZ161:CG$170)+10*(ROWS(CG161:CG$170)-1))/100</f>
        <v>0.98</v>
      </c>
      <c r="CH227" s="140">
        <f>(COLUMNS($BZ161:CH$170)+10*(ROWS(CH161:CH$170)-1))/100</f>
        <v>0.99</v>
      </c>
      <c r="CI227" s="140">
        <f>(COLUMNS($BZ161:CI$170)+10*(ROWS(CI161:CI$170)-1))/100</f>
        <v>1</v>
      </c>
      <c r="CM227" s="95"/>
      <c r="CN227" s="131">
        <v>0.02</v>
      </c>
      <c r="CO227" s="132">
        <v>7.0000000000000007E-2</v>
      </c>
      <c r="CP227" s="132">
        <v>0.12</v>
      </c>
      <c r="CQ227" s="132">
        <v>0.17</v>
      </c>
      <c r="CR227" s="132">
        <v>0.22</v>
      </c>
      <c r="CS227" s="132">
        <v>0.27</v>
      </c>
      <c r="CT227" s="132">
        <v>0.32</v>
      </c>
      <c r="CU227" s="132">
        <v>0.37</v>
      </c>
      <c r="CV227" s="132">
        <v>0.42</v>
      </c>
      <c r="CW227" s="132">
        <v>0.47</v>
      </c>
      <c r="CX227" s="132">
        <v>0.52</v>
      </c>
      <c r="CY227" s="132">
        <v>0.56999999999999995</v>
      </c>
      <c r="CZ227" s="132">
        <v>0.62</v>
      </c>
      <c r="DA227" s="132">
        <v>0.67</v>
      </c>
      <c r="DB227" s="132">
        <v>0.72</v>
      </c>
      <c r="DC227" s="132">
        <v>0.77</v>
      </c>
      <c r="DD227" s="132">
        <v>0.82</v>
      </c>
      <c r="DE227" s="132">
        <v>0.87</v>
      </c>
      <c r="DF227" s="132">
        <v>0.92</v>
      </c>
      <c r="DG227" s="133">
        <v>0.97</v>
      </c>
      <c r="DH227" s="95"/>
    </row>
    <row r="228" spans="78:112" ht="15" customHeight="1">
      <c r="BZ228" s="140">
        <f>(COLUMNS($BZ162:BZ$170)+10*(ROWS(BZ162:BZ$170)-1))/100</f>
        <v>0.81</v>
      </c>
      <c r="CA228" s="140">
        <f>(COLUMNS($BZ162:CA$170)+10*(ROWS(CA162:CA$170)-1))/100</f>
        <v>0.82</v>
      </c>
      <c r="CB228" s="140">
        <f>(COLUMNS($BZ162:CB$170)+10*(ROWS(CB162:CB$170)-1))/100</f>
        <v>0.83</v>
      </c>
      <c r="CC228" s="140">
        <f>(COLUMNS($BZ162:CC$170)+10*(ROWS(CC162:CC$170)-1))/100</f>
        <v>0.84</v>
      </c>
      <c r="CD228" s="140">
        <f>(COLUMNS($BZ162:CD$170)+10*(ROWS(CD162:CD$170)-1))/100</f>
        <v>0.85</v>
      </c>
      <c r="CE228" s="140">
        <f>(COLUMNS($BZ162:CE$170)+10*(ROWS(CE162:CE$170)-1))/100</f>
        <v>0.86</v>
      </c>
      <c r="CF228" s="140">
        <f>(COLUMNS($BZ162:CF$170)+10*(ROWS(CF162:CF$170)-1))/100</f>
        <v>0.87</v>
      </c>
      <c r="CG228" s="140">
        <f>(COLUMNS($BZ162:CG$170)+10*(ROWS(CG162:CG$170)-1))/100</f>
        <v>0.88</v>
      </c>
      <c r="CH228" s="140">
        <f>(COLUMNS($BZ162:CH$170)+10*(ROWS(CH162:CH$170)-1))/100</f>
        <v>0.89</v>
      </c>
      <c r="CI228" s="140">
        <f>(COLUMNS($BZ162:CI$170)+10*(ROWS(CI162:CI$170)-1))/100</f>
        <v>0.9</v>
      </c>
      <c r="CM228" s="95"/>
      <c r="CN228" s="131">
        <v>0.03</v>
      </c>
      <c r="CO228" s="132">
        <v>0.08</v>
      </c>
      <c r="CP228" s="132">
        <v>0.13</v>
      </c>
      <c r="CQ228" s="132">
        <v>0.18</v>
      </c>
      <c r="CR228" s="132">
        <v>0.23</v>
      </c>
      <c r="CS228" s="132">
        <v>0.28000000000000003</v>
      </c>
      <c r="CT228" s="132">
        <v>0.33</v>
      </c>
      <c r="CU228" s="132">
        <v>0.38</v>
      </c>
      <c r="CV228" s="132">
        <v>0.43</v>
      </c>
      <c r="CW228" s="132">
        <v>0.48</v>
      </c>
      <c r="CX228" s="132">
        <v>0.53</v>
      </c>
      <c r="CY228" s="132">
        <v>0.57999999999999996</v>
      </c>
      <c r="CZ228" s="132">
        <v>0.63</v>
      </c>
      <c r="DA228" s="132">
        <v>0.68</v>
      </c>
      <c r="DB228" s="132">
        <v>0.73</v>
      </c>
      <c r="DC228" s="132">
        <v>0.78</v>
      </c>
      <c r="DD228" s="132">
        <v>0.83</v>
      </c>
      <c r="DE228" s="132">
        <v>0.88</v>
      </c>
      <c r="DF228" s="132">
        <v>0.93</v>
      </c>
      <c r="DG228" s="133">
        <v>0.98</v>
      </c>
      <c r="DH228" s="95"/>
    </row>
    <row r="229" spans="78:112" ht="15" customHeight="1">
      <c r="BZ229" s="140">
        <f>(COLUMNS($BZ163:BZ$170)+10*(ROWS(BZ163:BZ$170)-1))/100</f>
        <v>0.71</v>
      </c>
      <c r="CA229" s="140">
        <f>(COLUMNS($BZ163:CA$170)+10*(ROWS(CA163:CA$170)-1))/100</f>
        <v>0.72</v>
      </c>
      <c r="CB229" s="140">
        <f>(COLUMNS($BZ163:CB$170)+10*(ROWS(CB163:CB$170)-1))/100</f>
        <v>0.73</v>
      </c>
      <c r="CC229" s="140">
        <f>(COLUMNS($BZ163:CC$170)+10*(ROWS(CC163:CC$170)-1))/100</f>
        <v>0.74</v>
      </c>
      <c r="CD229" s="140">
        <f>(COLUMNS($BZ163:CD$170)+10*(ROWS(CD163:CD$170)-1))/100</f>
        <v>0.75</v>
      </c>
      <c r="CE229" s="140">
        <f>(COLUMNS($BZ163:CE$170)+10*(ROWS(CE163:CE$170)-1))/100</f>
        <v>0.76</v>
      </c>
      <c r="CF229" s="140">
        <f>(COLUMNS($BZ163:CF$170)+10*(ROWS(CF163:CF$170)-1))/100</f>
        <v>0.77</v>
      </c>
      <c r="CG229" s="140">
        <f>(COLUMNS($BZ163:CG$170)+10*(ROWS(CG163:CG$170)-1))/100</f>
        <v>0.78</v>
      </c>
      <c r="CH229" s="140">
        <f>(COLUMNS($BZ163:CH$170)+10*(ROWS(CH163:CH$170)-1))/100</f>
        <v>0.79</v>
      </c>
      <c r="CI229" s="140">
        <f>(COLUMNS($BZ163:CI$170)+10*(ROWS(CI163:CI$170)-1))/100</f>
        <v>0.8</v>
      </c>
      <c r="CM229" s="95"/>
      <c r="CN229" s="131">
        <v>0.04</v>
      </c>
      <c r="CO229" s="132">
        <v>0.09</v>
      </c>
      <c r="CP229" s="132">
        <v>0.14000000000000001</v>
      </c>
      <c r="CQ229" s="132">
        <v>0.19</v>
      </c>
      <c r="CR229" s="132">
        <v>0.24</v>
      </c>
      <c r="CS229" s="132">
        <v>0.28999999999999998</v>
      </c>
      <c r="CT229" s="132">
        <v>0.34</v>
      </c>
      <c r="CU229" s="132">
        <v>0.39</v>
      </c>
      <c r="CV229" s="132">
        <v>0.44</v>
      </c>
      <c r="CW229" s="132">
        <v>0.49</v>
      </c>
      <c r="CX229" s="132">
        <v>0.54</v>
      </c>
      <c r="CY229" s="132">
        <v>0.59</v>
      </c>
      <c r="CZ229" s="132">
        <v>0.64</v>
      </c>
      <c r="DA229" s="132">
        <v>0.69</v>
      </c>
      <c r="DB229" s="132">
        <v>0.74</v>
      </c>
      <c r="DC229" s="132">
        <v>0.79</v>
      </c>
      <c r="DD229" s="132">
        <v>0.84</v>
      </c>
      <c r="DE229" s="132">
        <v>0.89</v>
      </c>
      <c r="DF229" s="132">
        <v>0.94</v>
      </c>
      <c r="DG229" s="133">
        <v>0.99</v>
      </c>
      <c r="DH229" s="95"/>
    </row>
    <row r="230" spans="78:112" ht="15" customHeight="1">
      <c r="BZ230" s="140">
        <f>(COLUMNS($BZ164:BZ$170)+10*(ROWS(BZ164:BZ$170)-1))/100</f>
        <v>0.61</v>
      </c>
      <c r="CA230" s="140">
        <f>(COLUMNS($BZ164:CA$170)+10*(ROWS(CA164:CA$170)-1))/100</f>
        <v>0.62</v>
      </c>
      <c r="CB230" s="140">
        <f>(COLUMNS($BZ164:CB$170)+10*(ROWS(CB164:CB$170)-1))/100</f>
        <v>0.63</v>
      </c>
      <c r="CC230" s="140">
        <f>(COLUMNS($BZ164:CC$170)+10*(ROWS(CC164:CC$170)-1))/100</f>
        <v>0.64</v>
      </c>
      <c r="CD230" s="140">
        <f>(COLUMNS($BZ164:CD$170)+10*(ROWS(CD164:CD$170)-1))/100</f>
        <v>0.65</v>
      </c>
      <c r="CE230" s="140">
        <f>(COLUMNS($BZ164:CE$170)+10*(ROWS(CE164:CE$170)-1))/100</f>
        <v>0.66</v>
      </c>
      <c r="CF230" s="140">
        <f>(COLUMNS($BZ164:CF$170)+10*(ROWS(CF164:CF$170)-1))/100</f>
        <v>0.67</v>
      </c>
      <c r="CG230" s="140">
        <f>(COLUMNS($BZ164:CG$170)+10*(ROWS(CG164:CG$170)-1))/100</f>
        <v>0.68</v>
      </c>
      <c r="CH230" s="140">
        <f>(COLUMNS($BZ164:CH$170)+10*(ROWS(CH164:CH$170)-1))/100</f>
        <v>0.69</v>
      </c>
      <c r="CI230" s="140">
        <f>(COLUMNS($BZ164:CI$170)+10*(ROWS(CI164:CI$170)-1))/100</f>
        <v>0.7</v>
      </c>
      <c r="CM230" s="95"/>
      <c r="CN230" s="134">
        <v>0.05</v>
      </c>
      <c r="CO230" s="135">
        <v>0.1</v>
      </c>
      <c r="CP230" s="135">
        <v>0.15</v>
      </c>
      <c r="CQ230" s="135">
        <v>0.2</v>
      </c>
      <c r="CR230" s="135">
        <v>0.25</v>
      </c>
      <c r="CS230" s="135">
        <v>0.3</v>
      </c>
      <c r="CT230" s="135">
        <v>0.35</v>
      </c>
      <c r="CU230" s="135">
        <v>0.4</v>
      </c>
      <c r="CV230" s="135">
        <v>0.45</v>
      </c>
      <c r="CW230" s="135">
        <v>0.5</v>
      </c>
      <c r="CX230" s="135">
        <v>0.55000000000000004</v>
      </c>
      <c r="CY230" s="135">
        <v>0.6</v>
      </c>
      <c r="CZ230" s="135">
        <v>0.65</v>
      </c>
      <c r="DA230" s="135">
        <v>0.7</v>
      </c>
      <c r="DB230" s="135">
        <v>0.75</v>
      </c>
      <c r="DC230" s="135">
        <v>0.8</v>
      </c>
      <c r="DD230" s="135">
        <v>0.85</v>
      </c>
      <c r="DE230" s="135">
        <v>0.9</v>
      </c>
      <c r="DF230" s="135">
        <v>0.95</v>
      </c>
      <c r="DG230" s="136">
        <v>1</v>
      </c>
      <c r="DH230" s="95"/>
    </row>
    <row r="231" spans="78:112" ht="15" customHeight="1">
      <c r="BZ231" s="140">
        <f>(COLUMNS($BZ165:BZ$170)+10*(ROWS(BZ165:BZ$170)-1))/100</f>
        <v>0.51</v>
      </c>
      <c r="CA231" s="140">
        <f>(COLUMNS($BZ165:CA$170)+10*(ROWS(CA165:CA$170)-1))/100</f>
        <v>0.52</v>
      </c>
      <c r="CB231" s="140">
        <f>(COLUMNS($BZ165:CB$170)+10*(ROWS(CB165:CB$170)-1))/100</f>
        <v>0.53</v>
      </c>
      <c r="CC231" s="140">
        <f>(COLUMNS($BZ165:CC$170)+10*(ROWS(CC165:CC$170)-1))/100</f>
        <v>0.54</v>
      </c>
      <c r="CD231" s="140">
        <f>(COLUMNS($BZ165:CD$170)+10*(ROWS(CD165:CD$170)-1))/100</f>
        <v>0.55000000000000004</v>
      </c>
      <c r="CE231" s="140">
        <f>(COLUMNS($BZ165:CE$170)+10*(ROWS(CE165:CE$170)-1))/100</f>
        <v>0.56000000000000005</v>
      </c>
      <c r="CF231" s="140">
        <f>(COLUMNS($BZ165:CF$170)+10*(ROWS(CF165:CF$170)-1))/100</f>
        <v>0.56999999999999995</v>
      </c>
      <c r="CG231" s="140">
        <f>(COLUMNS($BZ165:CG$170)+10*(ROWS(CG165:CG$170)-1))/100</f>
        <v>0.57999999999999996</v>
      </c>
      <c r="CH231" s="140">
        <f>(COLUMNS($BZ165:CH$170)+10*(ROWS(CH165:CH$170)-1))/100</f>
        <v>0.59</v>
      </c>
      <c r="CI231" s="140">
        <f>(COLUMNS($BZ165:CI$170)+10*(ROWS(CI165:CI$170)-1))/100</f>
        <v>0.6</v>
      </c>
      <c r="CM231" s="95"/>
      <c r="CN231" s="95"/>
      <c r="CO231" s="95"/>
      <c r="CP231" s="95"/>
      <c r="CQ231" s="95"/>
      <c r="CR231" s="95"/>
      <c r="CS231" s="95"/>
      <c r="CT231" s="95"/>
      <c r="CU231" s="95"/>
      <c r="CV231" s="95"/>
      <c r="CW231" s="95"/>
      <c r="CX231" s="95"/>
      <c r="CY231" s="95"/>
      <c r="CZ231" s="95"/>
      <c r="DA231" s="95"/>
      <c r="DB231" s="95"/>
      <c r="DC231" s="95"/>
      <c r="DD231" s="95"/>
      <c r="DE231" s="95"/>
      <c r="DF231" s="95"/>
      <c r="DG231" s="95"/>
      <c r="DH231" s="95"/>
    </row>
    <row r="232" spans="78:112" ht="15" customHeight="1">
      <c r="BZ232" s="140">
        <f>(COLUMNS($BZ166:BZ$170)+10*(ROWS(BZ166:BZ$170)-1))/100</f>
        <v>0.41</v>
      </c>
      <c r="CA232" s="140">
        <f>(COLUMNS($BZ166:CA$170)+10*(ROWS(CA166:CA$170)-1))/100</f>
        <v>0.42</v>
      </c>
      <c r="CB232" s="140">
        <f>(COLUMNS($BZ166:CB$170)+10*(ROWS(CB166:CB$170)-1))/100</f>
        <v>0.43</v>
      </c>
      <c r="CC232" s="140">
        <f>(COLUMNS($BZ166:CC$170)+10*(ROWS(CC166:CC$170)-1))/100</f>
        <v>0.44</v>
      </c>
      <c r="CD232" s="140">
        <f>(COLUMNS($BZ166:CD$170)+10*(ROWS(CD166:CD$170)-1))/100</f>
        <v>0.45</v>
      </c>
      <c r="CE232" s="140">
        <f>(COLUMNS($BZ166:CE$170)+10*(ROWS(CE166:CE$170)-1))/100</f>
        <v>0.46</v>
      </c>
      <c r="CF232" s="140">
        <f>(COLUMNS($BZ166:CF$170)+10*(ROWS(CF166:CF$170)-1))/100</f>
        <v>0.47</v>
      </c>
      <c r="CG232" s="140">
        <f>(COLUMNS($BZ166:CG$170)+10*(ROWS(CG166:CG$170)-1))/100</f>
        <v>0.48</v>
      </c>
      <c r="CH232" s="140">
        <f>(COLUMNS($BZ166:CH$170)+10*(ROWS(CH166:CH$170)-1))/100</f>
        <v>0.49</v>
      </c>
      <c r="CI232" s="140">
        <f>(COLUMNS($BZ166:CI$170)+10*(ROWS(CI166:CI$170)-1))/100</f>
        <v>0.5</v>
      </c>
      <c r="CM232" s="95"/>
      <c r="CN232" s="128">
        <v>0.01</v>
      </c>
      <c r="CO232" s="129">
        <v>0.06</v>
      </c>
      <c r="CP232" s="129">
        <v>0.11</v>
      </c>
      <c r="CQ232" s="129">
        <v>0.16</v>
      </c>
      <c r="CR232" s="129">
        <v>0.21</v>
      </c>
      <c r="CS232" s="129">
        <v>0.26</v>
      </c>
      <c r="CT232" s="129">
        <v>0.31</v>
      </c>
      <c r="CU232" s="129">
        <v>0.36</v>
      </c>
      <c r="CV232" s="129">
        <v>0.41</v>
      </c>
      <c r="CW232" s="129">
        <v>0.46</v>
      </c>
      <c r="CX232" s="129">
        <v>0.51</v>
      </c>
      <c r="CY232" s="129">
        <v>0.56000000000000005</v>
      </c>
      <c r="CZ232" s="129">
        <v>0.61</v>
      </c>
      <c r="DA232" s="129">
        <v>0.66</v>
      </c>
      <c r="DB232" s="129">
        <v>0.71</v>
      </c>
      <c r="DC232" s="129">
        <v>0.76</v>
      </c>
      <c r="DD232" s="129">
        <v>0.81</v>
      </c>
      <c r="DE232" s="129">
        <v>0.86</v>
      </c>
      <c r="DF232" s="129">
        <v>0.91</v>
      </c>
      <c r="DG232" s="130">
        <v>0.96</v>
      </c>
      <c r="DH232" s="95"/>
    </row>
    <row r="233" spans="78:112" ht="15" customHeight="1">
      <c r="BZ233" s="140">
        <f>(COLUMNS($BZ167:BZ$170)+10*(ROWS(BZ167:BZ$170)-1))/100</f>
        <v>0.31</v>
      </c>
      <c r="CA233" s="140">
        <f>(COLUMNS($BZ167:CA$170)+10*(ROWS(CA167:CA$170)-1))/100</f>
        <v>0.32</v>
      </c>
      <c r="CB233" s="140">
        <f>(COLUMNS($BZ167:CB$170)+10*(ROWS(CB167:CB$170)-1))/100</f>
        <v>0.33</v>
      </c>
      <c r="CC233" s="140">
        <f>(COLUMNS($BZ167:CC$170)+10*(ROWS(CC167:CC$170)-1))/100</f>
        <v>0.34</v>
      </c>
      <c r="CD233" s="140">
        <f>(COLUMNS($BZ167:CD$170)+10*(ROWS(CD167:CD$170)-1))/100</f>
        <v>0.35</v>
      </c>
      <c r="CE233" s="140">
        <f>(COLUMNS($BZ167:CE$170)+10*(ROWS(CE167:CE$170)-1))/100</f>
        <v>0.36</v>
      </c>
      <c r="CF233" s="140">
        <f>(COLUMNS($BZ167:CF$170)+10*(ROWS(CF167:CF$170)-1))/100</f>
        <v>0.37</v>
      </c>
      <c r="CG233" s="140">
        <f>(COLUMNS($BZ167:CG$170)+10*(ROWS(CG167:CG$170)-1))/100</f>
        <v>0.38</v>
      </c>
      <c r="CH233" s="140">
        <f>(COLUMNS($BZ167:CH$170)+10*(ROWS(CH167:CH$170)-1))/100</f>
        <v>0.39</v>
      </c>
      <c r="CI233" s="140">
        <f>(COLUMNS($BZ167:CI$170)+10*(ROWS(CI167:CI$170)-1))/100</f>
        <v>0.4</v>
      </c>
      <c r="CM233" s="95"/>
      <c r="CN233" s="131">
        <v>0.02</v>
      </c>
      <c r="CO233" s="132">
        <v>7.0000000000000007E-2</v>
      </c>
      <c r="CP233" s="132">
        <v>0.12</v>
      </c>
      <c r="CQ233" s="132">
        <v>0.17</v>
      </c>
      <c r="CR233" s="132">
        <v>0.22</v>
      </c>
      <c r="CS233" s="132">
        <v>0.27</v>
      </c>
      <c r="CT233" s="132">
        <v>0.32</v>
      </c>
      <c r="CU233" s="132">
        <v>0.37</v>
      </c>
      <c r="CV233" s="132">
        <v>0.42</v>
      </c>
      <c r="CW233" s="132">
        <v>0.47</v>
      </c>
      <c r="CX233" s="132">
        <v>0.52</v>
      </c>
      <c r="CY233" s="132">
        <v>0.56999999999999995</v>
      </c>
      <c r="CZ233" s="132">
        <v>0.62</v>
      </c>
      <c r="DA233" s="132">
        <v>0.67</v>
      </c>
      <c r="DB233" s="132">
        <v>0.72</v>
      </c>
      <c r="DC233" s="132">
        <v>0.77</v>
      </c>
      <c r="DD233" s="132">
        <v>0.82</v>
      </c>
      <c r="DE233" s="132">
        <v>0.87</v>
      </c>
      <c r="DF233" s="132">
        <v>0.92</v>
      </c>
      <c r="DG233" s="133">
        <v>0.97</v>
      </c>
      <c r="DH233" s="95"/>
    </row>
    <row r="234" spans="78:112" ht="15" customHeight="1">
      <c r="BZ234" s="140">
        <f>(COLUMNS($BZ168:BZ$170)+10*(ROWS(BZ168:BZ$170)-1))/100</f>
        <v>0.21</v>
      </c>
      <c r="CA234" s="140">
        <f>(COLUMNS($BZ168:CA$170)+10*(ROWS(CA168:CA$170)-1))/100</f>
        <v>0.22</v>
      </c>
      <c r="CB234" s="140">
        <f>(COLUMNS($BZ168:CB$170)+10*(ROWS(CB168:CB$170)-1))/100</f>
        <v>0.23</v>
      </c>
      <c r="CC234" s="140">
        <f>(COLUMNS($BZ168:CC$170)+10*(ROWS(CC168:CC$170)-1))/100</f>
        <v>0.24</v>
      </c>
      <c r="CD234" s="140">
        <f>(COLUMNS($BZ168:CD$170)+10*(ROWS(CD168:CD$170)-1))/100</f>
        <v>0.25</v>
      </c>
      <c r="CE234" s="140">
        <f>(COLUMNS($BZ168:CE$170)+10*(ROWS(CE168:CE$170)-1))/100</f>
        <v>0.26</v>
      </c>
      <c r="CF234" s="140">
        <f>(COLUMNS($BZ168:CF$170)+10*(ROWS(CF168:CF$170)-1))/100</f>
        <v>0.27</v>
      </c>
      <c r="CG234" s="140">
        <f>(COLUMNS($BZ168:CG$170)+10*(ROWS(CG168:CG$170)-1))/100</f>
        <v>0.28000000000000003</v>
      </c>
      <c r="CH234" s="140">
        <f>(COLUMNS($BZ168:CH$170)+10*(ROWS(CH168:CH$170)-1))/100</f>
        <v>0.28999999999999998</v>
      </c>
      <c r="CI234" s="140">
        <f>(COLUMNS($BZ168:CI$170)+10*(ROWS(CI168:CI$170)-1))/100</f>
        <v>0.3</v>
      </c>
      <c r="CM234" s="95"/>
      <c r="CN234" s="131">
        <v>0.03</v>
      </c>
      <c r="CO234" s="132">
        <v>0.08</v>
      </c>
      <c r="CP234" s="132">
        <v>0.13</v>
      </c>
      <c r="CQ234" s="132">
        <v>0.18</v>
      </c>
      <c r="CR234" s="132">
        <v>0.23</v>
      </c>
      <c r="CS234" s="132">
        <v>0.28000000000000003</v>
      </c>
      <c r="CT234" s="132">
        <v>0.33</v>
      </c>
      <c r="CU234" s="132">
        <v>0.38</v>
      </c>
      <c r="CV234" s="132">
        <v>0.43</v>
      </c>
      <c r="CW234" s="132">
        <v>0.48</v>
      </c>
      <c r="CX234" s="132">
        <v>0.53</v>
      </c>
      <c r="CY234" s="132">
        <v>0.57999999999999996</v>
      </c>
      <c r="CZ234" s="132">
        <v>0.63</v>
      </c>
      <c r="DA234" s="132">
        <v>0.68</v>
      </c>
      <c r="DB234" s="132">
        <v>0.73</v>
      </c>
      <c r="DC234" s="132">
        <v>0.78</v>
      </c>
      <c r="DD234" s="132">
        <v>0.83</v>
      </c>
      <c r="DE234" s="132">
        <v>0.88</v>
      </c>
      <c r="DF234" s="132">
        <v>0.93</v>
      </c>
      <c r="DG234" s="133">
        <v>0.98</v>
      </c>
      <c r="DH234" s="95"/>
    </row>
    <row r="235" spans="78:112" ht="15" customHeight="1">
      <c r="BZ235" s="140">
        <f>(COLUMNS($BZ169:BZ$170)+10*(ROWS(BZ169:BZ$170)-1))/100</f>
        <v>0.11</v>
      </c>
      <c r="CA235" s="140">
        <f>(COLUMNS($BZ169:CA$170)+10*(ROWS(CA169:CA$170)-1))/100</f>
        <v>0.12</v>
      </c>
      <c r="CB235" s="140">
        <f>(COLUMNS($BZ169:CB$170)+10*(ROWS(CB169:CB$170)-1))/100</f>
        <v>0.13</v>
      </c>
      <c r="CC235" s="140">
        <f>(COLUMNS($BZ169:CC$170)+10*(ROWS(CC169:CC$170)-1))/100</f>
        <v>0.14000000000000001</v>
      </c>
      <c r="CD235" s="140">
        <f>(COLUMNS($BZ169:CD$170)+10*(ROWS(CD169:CD$170)-1))/100</f>
        <v>0.15</v>
      </c>
      <c r="CE235" s="140">
        <f>(COLUMNS($BZ169:CE$170)+10*(ROWS(CE169:CE$170)-1))/100</f>
        <v>0.16</v>
      </c>
      <c r="CF235" s="140">
        <f>(COLUMNS($BZ169:CF$170)+10*(ROWS(CF169:CF$170)-1))/100</f>
        <v>0.17</v>
      </c>
      <c r="CG235" s="140">
        <f>(COLUMNS($BZ169:CG$170)+10*(ROWS(CG169:CG$170)-1))/100</f>
        <v>0.18</v>
      </c>
      <c r="CH235" s="140">
        <f>(COLUMNS($BZ169:CH$170)+10*(ROWS(CH169:CH$170)-1))/100</f>
        <v>0.19</v>
      </c>
      <c r="CI235" s="140">
        <f>(COLUMNS($BZ169:CI$170)+10*(ROWS(CI169:CI$170)-1))/100</f>
        <v>0.2</v>
      </c>
      <c r="CM235" s="95"/>
      <c r="CN235" s="131">
        <v>0.04</v>
      </c>
      <c r="CO235" s="132">
        <v>0.09</v>
      </c>
      <c r="CP235" s="132">
        <v>0.14000000000000001</v>
      </c>
      <c r="CQ235" s="132">
        <v>0.19</v>
      </c>
      <c r="CR235" s="132">
        <v>0.24</v>
      </c>
      <c r="CS235" s="132">
        <v>0.28999999999999998</v>
      </c>
      <c r="CT235" s="132">
        <v>0.34</v>
      </c>
      <c r="CU235" s="132">
        <v>0.39</v>
      </c>
      <c r="CV235" s="132">
        <v>0.44</v>
      </c>
      <c r="CW235" s="132">
        <v>0.49</v>
      </c>
      <c r="CX235" s="132">
        <v>0.54</v>
      </c>
      <c r="CY235" s="132">
        <v>0.59</v>
      </c>
      <c r="CZ235" s="132">
        <v>0.64</v>
      </c>
      <c r="DA235" s="132">
        <v>0.69</v>
      </c>
      <c r="DB235" s="132">
        <v>0.74</v>
      </c>
      <c r="DC235" s="132">
        <v>0.79</v>
      </c>
      <c r="DD235" s="132">
        <v>0.84</v>
      </c>
      <c r="DE235" s="132">
        <v>0.89</v>
      </c>
      <c r="DF235" s="132">
        <v>0.94</v>
      </c>
      <c r="DG235" s="133">
        <v>0.99</v>
      </c>
      <c r="DH235" s="95"/>
    </row>
    <row r="236" spans="78:112" ht="15" customHeight="1">
      <c r="BZ236" s="140">
        <f>(COLUMNS($BZ170:BZ$170)+10*(ROWS(BZ170:BZ$170)-1))/100</f>
        <v>0.01</v>
      </c>
      <c r="CA236" s="140">
        <f>(COLUMNS($BZ170:CA$170)+10*(ROWS(CA170:CA$170)-1))/100</f>
        <v>0.02</v>
      </c>
      <c r="CB236" s="140">
        <f>(COLUMNS($BZ170:CB$170)+10*(ROWS(CB170:CB$170)-1))/100</f>
        <v>0.03</v>
      </c>
      <c r="CC236" s="140">
        <f>(COLUMNS($BZ170:CC$170)+10*(ROWS(CC170:CC$170)-1))/100</f>
        <v>0.04</v>
      </c>
      <c r="CD236" s="140">
        <f>(COLUMNS($BZ170:CD$170)+10*(ROWS(CD170:CD$170)-1))/100</f>
        <v>0.05</v>
      </c>
      <c r="CE236" s="140">
        <f>(COLUMNS($BZ170:CE$170)+10*(ROWS(CE170:CE$170)-1))/100</f>
        <v>0.06</v>
      </c>
      <c r="CF236" s="140">
        <f>(COLUMNS($BZ170:CF$170)+10*(ROWS(CF170:CF$170)-1))/100</f>
        <v>7.0000000000000007E-2</v>
      </c>
      <c r="CG236" s="140">
        <f>(COLUMNS($BZ170:CG$170)+10*(ROWS(CG170:CG$170)-1))/100</f>
        <v>0.08</v>
      </c>
      <c r="CH236" s="140">
        <f>(COLUMNS($BZ170:CH$170)+10*(ROWS(CH170:CH$170)-1))/100</f>
        <v>0.09</v>
      </c>
      <c r="CI236" s="140">
        <f>(COLUMNS($BZ170:CI$170)+10*(ROWS(CI170:CI$170)-1))/100</f>
        <v>0.1</v>
      </c>
      <c r="CM236" s="95"/>
      <c r="CN236" s="134">
        <v>0.05</v>
      </c>
      <c r="CO236" s="135">
        <v>0.1</v>
      </c>
      <c r="CP236" s="135">
        <v>0.15</v>
      </c>
      <c r="CQ236" s="135">
        <v>0.2</v>
      </c>
      <c r="CR236" s="135">
        <v>0.25</v>
      </c>
      <c r="CS236" s="135">
        <v>0.3</v>
      </c>
      <c r="CT236" s="135">
        <v>0.35</v>
      </c>
      <c r="CU236" s="135">
        <v>0.4</v>
      </c>
      <c r="CV236" s="135">
        <v>0.45</v>
      </c>
      <c r="CW236" s="135">
        <v>0.5</v>
      </c>
      <c r="CX236" s="135">
        <v>0.55000000000000004</v>
      </c>
      <c r="CY236" s="135">
        <v>0.6</v>
      </c>
      <c r="CZ236" s="135">
        <v>0.65</v>
      </c>
      <c r="DA236" s="135">
        <v>0.7</v>
      </c>
      <c r="DB236" s="135">
        <v>0.75</v>
      </c>
      <c r="DC236" s="135">
        <v>0.8</v>
      </c>
      <c r="DD236" s="135">
        <v>0.85</v>
      </c>
      <c r="DE236" s="135">
        <v>0.9</v>
      </c>
      <c r="DF236" s="135">
        <v>0.95</v>
      </c>
      <c r="DG236" s="136">
        <v>1</v>
      </c>
      <c r="DH236" s="95"/>
    </row>
    <row r="237" spans="78:112" ht="15" customHeight="1">
      <c r="BZ237" s="115"/>
      <c r="CA237" s="115"/>
      <c r="CB237" s="115"/>
      <c r="CC237" s="115"/>
      <c r="CD237" s="115"/>
      <c r="CE237" s="115"/>
      <c r="CF237" s="115"/>
      <c r="CG237" s="115"/>
      <c r="CH237" s="115"/>
      <c r="CI237" s="115"/>
      <c r="CM237" s="95"/>
      <c r="CN237" s="95"/>
      <c r="CO237" s="95"/>
      <c r="CP237" s="95"/>
      <c r="CQ237" s="95"/>
      <c r="CR237" s="95"/>
      <c r="CS237" s="95"/>
      <c r="CT237" s="95"/>
      <c r="CU237" s="95"/>
      <c r="CV237" s="95"/>
      <c r="CW237" s="95"/>
      <c r="CX237" s="95"/>
      <c r="CY237" s="95"/>
      <c r="CZ237" s="95"/>
      <c r="DA237" s="95"/>
      <c r="DB237" s="95"/>
      <c r="DC237" s="95"/>
      <c r="DD237" s="95"/>
      <c r="DE237" s="95"/>
      <c r="DF237" s="95"/>
      <c r="DG237" s="95"/>
      <c r="DH237" s="95"/>
    </row>
    <row r="238" spans="78:112" ht="15" customHeight="1">
      <c r="BZ238" s="141">
        <f>(COLUMNS($BZ161:BZ$170)+10*(ROWS(BZ161:BZ$170)-1))/100</f>
        <v>0.91</v>
      </c>
      <c r="CA238" s="141">
        <f>(COLUMNS($BZ161:CA$170)+10*(ROWS(CA161:CA$170)-1))/100</f>
        <v>0.92</v>
      </c>
      <c r="CB238" s="141">
        <f>(COLUMNS($BZ161:CB$170)+10*(ROWS(CB161:CB$170)-1))/100</f>
        <v>0.93</v>
      </c>
      <c r="CC238" s="141">
        <f>(COLUMNS($BZ161:CC$170)+10*(ROWS(CC161:CC$170)-1))/100</f>
        <v>0.94</v>
      </c>
      <c r="CD238" s="141">
        <f>(COLUMNS($BZ161:CD$170)+10*(ROWS(CD161:CD$170)-1))/100</f>
        <v>0.95</v>
      </c>
      <c r="CE238" s="141">
        <f>(COLUMNS($BZ161:CE$170)+10*(ROWS(CE161:CE$170)-1))/100</f>
        <v>0.96</v>
      </c>
      <c r="CF238" s="141">
        <f>(COLUMNS($BZ161:CF$170)+10*(ROWS(CF161:CF$170)-1))/100</f>
        <v>0.97</v>
      </c>
      <c r="CG238" s="141">
        <f>(COLUMNS($BZ161:CG$170)+10*(ROWS(CG161:CG$170)-1))/100</f>
        <v>0.98</v>
      </c>
      <c r="CH238" s="141">
        <f>(COLUMNS($BZ161:CH$170)+10*(ROWS(CH161:CH$170)-1))/100</f>
        <v>0.99</v>
      </c>
      <c r="CI238" s="141">
        <f>(COLUMNS($BZ161:CI$170)+10*(ROWS(CI161:CI$170)-1))/100</f>
        <v>1</v>
      </c>
      <c r="CM238" s="95"/>
      <c r="CN238" s="128">
        <v>0.01</v>
      </c>
      <c r="CO238" s="129">
        <v>0.06</v>
      </c>
      <c r="CP238" s="129">
        <v>0.11</v>
      </c>
      <c r="CQ238" s="129">
        <v>0.16</v>
      </c>
      <c r="CR238" s="129">
        <v>0.21</v>
      </c>
      <c r="CS238" s="129">
        <v>0.26</v>
      </c>
      <c r="CT238" s="129">
        <v>0.31</v>
      </c>
      <c r="CU238" s="129">
        <v>0.36</v>
      </c>
      <c r="CV238" s="129">
        <v>0.41</v>
      </c>
      <c r="CW238" s="129">
        <v>0.46</v>
      </c>
      <c r="CX238" s="129">
        <v>0.51</v>
      </c>
      <c r="CY238" s="129">
        <v>0.56000000000000005</v>
      </c>
      <c r="CZ238" s="129">
        <v>0.61</v>
      </c>
      <c r="DA238" s="129">
        <v>0.66</v>
      </c>
      <c r="DB238" s="129">
        <v>0.71</v>
      </c>
      <c r="DC238" s="129">
        <v>0.76</v>
      </c>
      <c r="DD238" s="129">
        <v>0.81</v>
      </c>
      <c r="DE238" s="129">
        <v>0.86</v>
      </c>
      <c r="DF238" s="129">
        <v>0.91</v>
      </c>
      <c r="DG238" s="130">
        <v>0.96</v>
      </c>
      <c r="DH238" s="95"/>
    </row>
    <row r="239" spans="78:112" ht="15" customHeight="1">
      <c r="BZ239" s="141">
        <f>(COLUMNS($BZ162:BZ$170)+10*(ROWS(BZ162:BZ$170)-1))/100</f>
        <v>0.81</v>
      </c>
      <c r="CA239" s="141">
        <f>(COLUMNS($BZ162:CA$170)+10*(ROWS(CA162:CA$170)-1))/100</f>
        <v>0.82</v>
      </c>
      <c r="CB239" s="141">
        <f>(COLUMNS($BZ162:CB$170)+10*(ROWS(CB162:CB$170)-1))/100</f>
        <v>0.83</v>
      </c>
      <c r="CC239" s="141">
        <f>(COLUMNS($BZ162:CC$170)+10*(ROWS(CC162:CC$170)-1))/100</f>
        <v>0.84</v>
      </c>
      <c r="CD239" s="141">
        <f>(COLUMNS($BZ162:CD$170)+10*(ROWS(CD162:CD$170)-1))/100</f>
        <v>0.85</v>
      </c>
      <c r="CE239" s="141">
        <f>(COLUMNS($BZ162:CE$170)+10*(ROWS(CE162:CE$170)-1))/100</f>
        <v>0.86</v>
      </c>
      <c r="CF239" s="141">
        <f>(COLUMNS($BZ162:CF$170)+10*(ROWS(CF162:CF$170)-1))/100</f>
        <v>0.87</v>
      </c>
      <c r="CG239" s="141">
        <f>(COLUMNS($BZ162:CG$170)+10*(ROWS(CG162:CG$170)-1))/100</f>
        <v>0.88</v>
      </c>
      <c r="CH239" s="141">
        <f>(COLUMNS($BZ162:CH$170)+10*(ROWS(CH162:CH$170)-1))/100</f>
        <v>0.89</v>
      </c>
      <c r="CI239" s="141">
        <f>(COLUMNS($BZ162:CI$170)+10*(ROWS(CI162:CI$170)-1))/100</f>
        <v>0.9</v>
      </c>
      <c r="CM239" s="95"/>
      <c r="CN239" s="131">
        <v>0.02</v>
      </c>
      <c r="CO239" s="132">
        <v>7.0000000000000007E-2</v>
      </c>
      <c r="CP239" s="132">
        <v>0.12</v>
      </c>
      <c r="CQ239" s="132">
        <v>0.17</v>
      </c>
      <c r="CR239" s="132">
        <v>0.22</v>
      </c>
      <c r="CS239" s="132">
        <v>0.27</v>
      </c>
      <c r="CT239" s="132">
        <v>0.32</v>
      </c>
      <c r="CU239" s="132">
        <v>0.37</v>
      </c>
      <c r="CV239" s="132">
        <v>0.42</v>
      </c>
      <c r="CW239" s="132">
        <v>0.47</v>
      </c>
      <c r="CX239" s="132">
        <v>0.52</v>
      </c>
      <c r="CY239" s="132">
        <v>0.56999999999999995</v>
      </c>
      <c r="CZ239" s="132">
        <v>0.62</v>
      </c>
      <c r="DA239" s="132">
        <v>0.67</v>
      </c>
      <c r="DB239" s="132">
        <v>0.72</v>
      </c>
      <c r="DC239" s="132">
        <v>0.77</v>
      </c>
      <c r="DD239" s="132">
        <v>0.82</v>
      </c>
      <c r="DE239" s="132">
        <v>0.87</v>
      </c>
      <c r="DF239" s="132">
        <v>0.92</v>
      </c>
      <c r="DG239" s="133">
        <v>0.97</v>
      </c>
      <c r="DH239" s="95"/>
    </row>
    <row r="240" spans="78:112" ht="15" customHeight="1">
      <c r="BZ240" s="141">
        <f>(COLUMNS($BZ163:BZ$170)+10*(ROWS(BZ163:BZ$170)-1))/100</f>
        <v>0.71</v>
      </c>
      <c r="CA240" s="141">
        <f>(COLUMNS($BZ163:CA$170)+10*(ROWS(CA163:CA$170)-1))/100</f>
        <v>0.72</v>
      </c>
      <c r="CB240" s="141">
        <f>(COLUMNS($BZ163:CB$170)+10*(ROWS(CB163:CB$170)-1))/100</f>
        <v>0.73</v>
      </c>
      <c r="CC240" s="141">
        <f>(COLUMNS($BZ163:CC$170)+10*(ROWS(CC163:CC$170)-1))/100</f>
        <v>0.74</v>
      </c>
      <c r="CD240" s="141">
        <f>(COLUMNS($BZ163:CD$170)+10*(ROWS(CD163:CD$170)-1))/100</f>
        <v>0.75</v>
      </c>
      <c r="CE240" s="141">
        <f>(COLUMNS($BZ163:CE$170)+10*(ROWS(CE163:CE$170)-1))/100</f>
        <v>0.76</v>
      </c>
      <c r="CF240" s="141">
        <f>(COLUMNS($BZ163:CF$170)+10*(ROWS(CF163:CF$170)-1))/100</f>
        <v>0.77</v>
      </c>
      <c r="CG240" s="141">
        <f>(COLUMNS($BZ163:CG$170)+10*(ROWS(CG163:CG$170)-1))/100</f>
        <v>0.78</v>
      </c>
      <c r="CH240" s="141">
        <f>(COLUMNS($BZ163:CH$170)+10*(ROWS(CH163:CH$170)-1))/100</f>
        <v>0.79</v>
      </c>
      <c r="CI240" s="141">
        <f>(COLUMNS($BZ163:CI$170)+10*(ROWS(CI163:CI$170)-1))/100</f>
        <v>0.8</v>
      </c>
      <c r="CM240" s="95"/>
      <c r="CN240" s="131">
        <v>0.03</v>
      </c>
      <c r="CO240" s="132">
        <v>0.08</v>
      </c>
      <c r="CP240" s="132">
        <v>0.13</v>
      </c>
      <c r="CQ240" s="132">
        <v>0.18</v>
      </c>
      <c r="CR240" s="132">
        <v>0.23</v>
      </c>
      <c r="CS240" s="132">
        <v>0.28000000000000003</v>
      </c>
      <c r="CT240" s="132">
        <v>0.33</v>
      </c>
      <c r="CU240" s="132">
        <v>0.38</v>
      </c>
      <c r="CV240" s="132">
        <v>0.43</v>
      </c>
      <c r="CW240" s="132">
        <v>0.48</v>
      </c>
      <c r="CX240" s="132">
        <v>0.53</v>
      </c>
      <c r="CY240" s="132">
        <v>0.57999999999999996</v>
      </c>
      <c r="CZ240" s="132">
        <v>0.63</v>
      </c>
      <c r="DA240" s="132">
        <v>0.68</v>
      </c>
      <c r="DB240" s="132">
        <v>0.73</v>
      </c>
      <c r="DC240" s="132">
        <v>0.78</v>
      </c>
      <c r="DD240" s="132">
        <v>0.83</v>
      </c>
      <c r="DE240" s="132">
        <v>0.88</v>
      </c>
      <c r="DF240" s="132">
        <v>0.93</v>
      </c>
      <c r="DG240" s="133">
        <v>0.98</v>
      </c>
      <c r="DH240" s="95"/>
    </row>
    <row r="241" spans="78:112" ht="15" customHeight="1">
      <c r="BZ241" s="141">
        <f>(COLUMNS($BZ164:BZ$170)+10*(ROWS(BZ164:BZ$170)-1))/100</f>
        <v>0.61</v>
      </c>
      <c r="CA241" s="141">
        <f>(COLUMNS($BZ164:CA$170)+10*(ROWS(CA164:CA$170)-1))/100</f>
        <v>0.62</v>
      </c>
      <c r="CB241" s="141">
        <f>(COLUMNS($BZ164:CB$170)+10*(ROWS(CB164:CB$170)-1))/100</f>
        <v>0.63</v>
      </c>
      <c r="CC241" s="141">
        <f>(COLUMNS($BZ164:CC$170)+10*(ROWS(CC164:CC$170)-1))/100</f>
        <v>0.64</v>
      </c>
      <c r="CD241" s="141">
        <f>(COLUMNS($BZ164:CD$170)+10*(ROWS(CD164:CD$170)-1))/100</f>
        <v>0.65</v>
      </c>
      <c r="CE241" s="141">
        <f>(COLUMNS($BZ164:CE$170)+10*(ROWS(CE164:CE$170)-1))/100</f>
        <v>0.66</v>
      </c>
      <c r="CF241" s="141">
        <f>(COLUMNS($BZ164:CF$170)+10*(ROWS(CF164:CF$170)-1))/100</f>
        <v>0.67</v>
      </c>
      <c r="CG241" s="141">
        <f>(COLUMNS($BZ164:CG$170)+10*(ROWS(CG164:CG$170)-1))/100</f>
        <v>0.68</v>
      </c>
      <c r="CH241" s="141">
        <f>(COLUMNS($BZ164:CH$170)+10*(ROWS(CH164:CH$170)-1))/100</f>
        <v>0.69</v>
      </c>
      <c r="CI241" s="141">
        <f>(COLUMNS($BZ164:CI$170)+10*(ROWS(CI164:CI$170)-1))/100</f>
        <v>0.7</v>
      </c>
      <c r="CM241" s="95"/>
      <c r="CN241" s="131">
        <v>0.04</v>
      </c>
      <c r="CO241" s="132">
        <v>0.09</v>
      </c>
      <c r="CP241" s="132">
        <v>0.14000000000000001</v>
      </c>
      <c r="CQ241" s="132">
        <v>0.19</v>
      </c>
      <c r="CR241" s="132">
        <v>0.24</v>
      </c>
      <c r="CS241" s="132">
        <v>0.28999999999999998</v>
      </c>
      <c r="CT241" s="132">
        <v>0.34</v>
      </c>
      <c r="CU241" s="132">
        <v>0.39</v>
      </c>
      <c r="CV241" s="132">
        <v>0.44</v>
      </c>
      <c r="CW241" s="132">
        <v>0.49</v>
      </c>
      <c r="CX241" s="132">
        <v>0.54</v>
      </c>
      <c r="CY241" s="132">
        <v>0.59</v>
      </c>
      <c r="CZ241" s="132">
        <v>0.64</v>
      </c>
      <c r="DA241" s="132">
        <v>0.69</v>
      </c>
      <c r="DB241" s="132">
        <v>0.74</v>
      </c>
      <c r="DC241" s="132">
        <v>0.79</v>
      </c>
      <c r="DD241" s="132">
        <v>0.84</v>
      </c>
      <c r="DE241" s="132">
        <v>0.89</v>
      </c>
      <c r="DF241" s="132">
        <v>0.94</v>
      </c>
      <c r="DG241" s="133">
        <v>0.99</v>
      </c>
      <c r="DH241" s="95"/>
    </row>
    <row r="242" spans="78:112" ht="15" customHeight="1">
      <c r="BZ242" s="141">
        <f>(COLUMNS($BZ165:BZ$170)+10*(ROWS(BZ165:BZ$170)-1))/100</f>
        <v>0.51</v>
      </c>
      <c r="CA242" s="141">
        <f>(COLUMNS($BZ165:CA$170)+10*(ROWS(CA165:CA$170)-1))/100</f>
        <v>0.52</v>
      </c>
      <c r="CB242" s="141">
        <f>(COLUMNS($BZ165:CB$170)+10*(ROWS(CB165:CB$170)-1))/100</f>
        <v>0.53</v>
      </c>
      <c r="CC242" s="141">
        <f>(COLUMNS($BZ165:CC$170)+10*(ROWS(CC165:CC$170)-1))/100</f>
        <v>0.54</v>
      </c>
      <c r="CD242" s="141">
        <f>(COLUMNS($BZ165:CD$170)+10*(ROWS(CD165:CD$170)-1))/100</f>
        <v>0.55000000000000004</v>
      </c>
      <c r="CE242" s="141">
        <f>(COLUMNS($BZ165:CE$170)+10*(ROWS(CE165:CE$170)-1))/100</f>
        <v>0.56000000000000005</v>
      </c>
      <c r="CF242" s="141">
        <f>(COLUMNS($BZ165:CF$170)+10*(ROWS(CF165:CF$170)-1))/100</f>
        <v>0.56999999999999995</v>
      </c>
      <c r="CG242" s="141">
        <f>(COLUMNS($BZ165:CG$170)+10*(ROWS(CG165:CG$170)-1))/100</f>
        <v>0.57999999999999996</v>
      </c>
      <c r="CH242" s="141">
        <f>(COLUMNS($BZ165:CH$170)+10*(ROWS(CH165:CH$170)-1))/100</f>
        <v>0.59</v>
      </c>
      <c r="CI242" s="141">
        <f>(COLUMNS($BZ165:CI$170)+10*(ROWS(CI165:CI$170)-1))/100</f>
        <v>0.6</v>
      </c>
      <c r="CM242" s="95"/>
      <c r="CN242" s="134">
        <v>0.05</v>
      </c>
      <c r="CO242" s="135">
        <v>0.1</v>
      </c>
      <c r="CP242" s="135">
        <v>0.15</v>
      </c>
      <c r="CQ242" s="135">
        <v>0.2</v>
      </c>
      <c r="CR242" s="135">
        <v>0.25</v>
      </c>
      <c r="CS242" s="135">
        <v>0.3</v>
      </c>
      <c r="CT242" s="135">
        <v>0.35</v>
      </c>
      <c r="CU242" s="135">
        <v>0.4</v>
      </c>
      <c r="CV242" s="135">
        <v>0.45</v>
      </c>
      <c r="CW242" s="135">
        <v>0.5</v>
      </c>
      <c r="CX242" s="135">
        <v>0.55000000000000004</v>
      </c>
      <c r="CY242" s="135">
        <v>0.6</v>
      </c>
      <c r="CZ242" s="135">
        <v>0.65</v>
      </c>
      <c r="DA242" s="135">
        <v>0.7</v>
      </c>
      <c r="DB242" s="135">
        <v>0.75</v>
      </c>
      <c r="DC242" s="135">
        <v>0.8</v>
      </c>
      <c r="DD242" s="135">
        <v>0.85</v>
      </c>
      <c r="DE242" s="135">
        <v>0.9</v>
      </c>
      <c r="DF242" s="135">
        <v>0.95</v>
      </c>
      <c r="DG242" s="136">
        <v>1</v>
      </c>
      <c r="DH242" s="95"/>
    </row>
    <row r="243" spans="78:112" ht="15" customHeight="1">
      <c r="BZ243" s="141">
        <f>(COLUMNS($BZ166:BZ$170)+10*(ROWS(BZ166:BZ$170)-1))/100</f>
        <v>0.41</v>
      </c>
      <c r="CA243" s="141">
        <f>(COLUMNS($BZ166:CA$170)+10*(ROWS(CA166:CA$170)-1))/100</f>
        <v>0.42</v>
      </c>
      <c r="CB243" s="141">
        <f>(COLUMNS($BZ166:CB$170)+10*(ROWS(CB166:CB$170)-1))/100</f>
        <v>0.43</v>
      </c>
      <c r="CC243" s="141">
        <f>(COLUMNS($BZ166:CC$170)+10*(ROWS(CC166:CC$170)-1))/100</f>
        <v>0.44</v>
      </c>
      <c r="CD243" s="141">
        <f>(COLUMNS($BZ166:CD$170)+10*(ROWS(CD166:CD$170)-1))/100</f>
        <v>0.45</v>
      </c>
      <c r="CE243" s="141">
        <f>(COLUMNS($BZ166:CE$170)+10*(ROWS(CE166:CE$170)-1))/100</f>
        <v>0.46</v>
      </c>
      <c r="CF243" s="141">
        <f>(COLUMNS($BZ166:CF$170)+10*(ROWS(CF166:CF$170)-1))/100</f>
        <v>0.47</v>
      </c>
      <c r="CG243" s="141">
        <f>(COLUMNS($BZ166:CG$170)+10*(ROWS(CG166:CG$170)-1))/100</f>
        <v>0.48</v>
      </c>
      <c r="CH243" s="141">
        <f>(COLUMNS($BZ166:CH$170)+10*(ROWS(CH166:CH$170)-1))/100</f>
        <v>0.49</v>
      </c>
      <c r="CI243" s="141">
        <f>(COLUMNS($BZ166:CI$170)+10*(ROWS(CI166:CI$170)-1))/100</f>
        <v>0.5</v>
      </c>
      <c r="CM243" s="95"/>
      <c r="CN243" s="95"/>
      <c r="CO243" s="95"/>
      <c r="CP243" s="95"/>
      <c r="CQ243" s="95"/>
      <c r="CR243" s="95"/>
      <c r="CS243" s="95"/>
      <c r="CT243" s="95"/>
      <c r="CU243" s="95"/>
      <c r="CV243" s="95"/>
      <c r="CW243" s="95"/>
      <c r="CX243" s="95"/>
      <c r="CY243" s="95"/>
      <c r="CZ243" s="95"/>
      <c r="DA243" s="95"/>
      <c r="DB243" s="95"/>
      <c r="DC243" s="95"/>
      <c r="DD243" s="95"/>
      <c r="DE243" s="95"/>
      <c r="DF243" s="95"/>
      <c r="DG243" s="95"/>
      <c r="DH243" s="95"/>
    </row>
    <row r="244" spans="78:112" ht="15" customHeight="1">
      <c r="BZ244" s="141">
        <f>(COLUMNS($BZ167:BZ$170)+10*(ROWS(BZ167:BZ$170)-1))/100</f>
        <v>0.31</v>
      </c>
      <c r="CA244" s="141">
        <f>(COLUMNS($BZ167:CA$170)+10*(ROWS(CA167:CA$170)-1))/100</f>
        <v>0.32</v>
      </c>
      <c r="CB244" s="141">
        <f>(COLUMNS($BZ167:CB$170)+10*(ROWS(CB167:CB$170)-1))/100</f>
        <v>0.33</v>
      </c>
      <c r="CC244" s="141">
        <f>(COLUMNS($BZ167:CC$170)+10*(ROWS(CC167:CC$170)-1))/100</f>
        <v>0.34</v>
      </c>
      <c r="CD244" s="141">
        <f>(COLUMNS($BZ167:CD$170)+10*(ROWS(CD167:CD$170)-1))/100</f>
        <v>0.35</v>
      </c>
      <c r="CE244" s="141">
        <f>(COLUMNS($BZ167:CE$170)+10*(ROWS(CE167:CE$170)-1))/100</f>
        <v>0.36</v>
      </c>
      <c r="CF244" s="141">
        <f>(COLUMNS($BZ167:CF$170)+10*(ROWS(CF167:CF$170)-1))/100</f>
        <v>0.37</v>
      </c>
      <c r="CG244" s="141">
        <f>(COLUMNS($BZ167:CG$170)+10*(ROWS(CG167:CG$170)-1))/100</f>
        <v>0.38</v>
      </c>
      <c r="CH244" s="141">
        <f>(COLUMNS($BZ167:CH$170)+10*(ROWS(CH167:CH$170)-1))/100</f>
        <v>0.39</v>
      </c>
      <c r="CI244" s="141">
        <f>(COLUMNS($BZ167:CI$170)+10*(ROWS(CI167:CI$170)-1))/100</f>
        <v>0.4</v>
      </c>
      <c r="CM244" s="95"/>
      <c r="CN244" s="128">
        <v>0.01</v>
      </c>
      <c r="CO244" s="129">
        <v>0.06</v>
      </c>
      <c r="CP244" s="129">
        <v>0.11</v>
      </c>
      <c r="CQ244" s="129">
        <v>0.16</v>
      </c>
      <c r="CR244" s="129">
        <v>0.21</v>
      </c>
      <c r="CS244" s="129">
        <v>0.26</v>
      </c>
      <c r="CT244" s="129">
        <v>0.31</v>
      </c>
      <c r="CU244" s="129">
        <v>0.36</v>
      </c>
      <c r="CV244" s="129">
        <v>0.41</v>
      </c>
      <c r="CW244" s="129">
        <v>0.46</v>
      </c>
      <c r="CX244" s="129">
        <v>0.51</v>
      </c>
      <c r="CY244" s="129">
        <v>0.56000000000000005</v>
      </c>
      <c r="CZ244" s="129">
        <v>0.61</v>
      </c>
      <c r="DA244" s="129">
        <v>0.66</v>
      </c>
      <c r="DB244" s="129">
        <v>0.71</v>
      </c>
      <c r="DC244" s="129">
        <v>0.76</v>
      </c>
      <c r="DD244" s="129">
        <v>0.81</v>
      </c>
      <c r="DE244" s="129">
        <v>0.86</v>
      </c>
      <c r="DF244" s="129">
        <v>0.91</v>
      </c>
      <c r="DG244" s="130">
        <v>0.96</v>
      </c>
      <c r="DH244" s="95"/>
    </row>
    <row r="245" spans="78:112" ht="15" customHeight="1">
      <c r="BZ245" s="141">
        <f>(COLUMNS($BZ168:BZ$170)+10*(ROWS(BZ168:BZ$170)-1))/100</f>
        <v>0.21</v>
      </c>
      <c r="CA245" s="141">
        <f>(COLUMNS($BZ168:CA$170)+10*(ROWS(CA168:CA$170)-1))/100</f>
        <v>0.22</v>
      </c>
      <c r="CB245" s="141">
        <f>(COLUMNS($BZ168:CB$170)+10*(ROWS(CB168:CB$170)-1))/100</f>
        <v>0.23</v>
      </c>
      <c r="CC245" s="141">
        <f>(COLUMNS($BZ168:CC$170)+10*(ROWS(CC168:CC$170)-1))/100</f>
        <v>0.24</v>
      </c>
      <c r="CD245" s="141">
        <f>(COLUMNS($BZ168:CD$170)+10*(ROWS(CD168:CD$170)-1))/100</f>
        <v>0.25</v>
      </c>
      <c r="CE245" s="141">
        <f>(COLUMNS($BZ168:CE$170)+10*(ROWS(CE168:CE$170)-1))/100</f>
        <v>0.26</v>
      </c>
      <c r="CF245" s="141">
        <f>(COLUMNS($BZ168:CF$170)+10*(ROWS(CF168:CF$170)-1))/100</f>
        <v>0.27</v>
      </c>
      <c r="CG245" s="141">
        <f>(COLUMNS($BZ168:CG$170)+10*(ROWS(CG168:CG$170)-1))/100</f>
        <v>0.28000000000000003</v>
      </c>
      <c r="CH245" s="141">
        <f>(COLUMNS($BZ168:CH$170)+10*(ROWS(CH168:CH$170)-1))/100</f>
        <v>0.28999999999999998</v>
      </c>
      <c r="CI245" s="141">
        <f>(COLUMNS($BZ168:CI$170)+10*(ROWS(CI168:CI$170)-1))/100</f>
        <v>0.3</v>
      </c>
      <c r="CM245" s="95"/>
      <c r="CN245" s="131">
        <v>0.02</v>
      </c>
      <c r="CO245" s="132">
        <v>7.0000000000000007E-2</v>
      </c>
      <c r="CP245" s="132">
        <v>0.12</v>
      </c>
      <c r="CQ245" s="132">
        <v>0.17</v>
      </c>
      <c r="CR245" s="132">
        <v>0.22</v>
      </c>
      <c r="CS245" s="132">
        <v>0.27</v>
      </c>
      <c r="CT245" s="132">
        <v>0.32</v>
      </c>
      <c r="CU245" s="132">
        <v>0.37</v>
      </c>
      <c r="CV245" s="132">
        <v>0.42</v>
      </c>
      <c r="CW245" s="132">
        <v>0.47</v>
      </c>
      <c r="CX245" s="132">
        <v>0.52</v>
      </c>
      <c r="CY245" s="132">
        <v>0.56999999999999995</v>
      </c>
      <c r="CZ245" s="132">
        <v>0.62</v>
      </c>
      <c r="DA245" s="132">
        <v>0.67</v>
      </c>
      <c r="DB245" s="132">
        <v>0.72</v>
      </c>
      <c r="DC245" s="132">
        <v>0.77</v>
      </c>
      <c r="DD245" s="132">
        <v>0.82</v>
      </c>
      <c r="DE245" s="132">
        <v>0.87</v>
      </c>
      <c r="DF245" s="132">
        <v>0.92</v>
      </c>
      <c r="DG245" s="133">
        <v>0.97</v>
      </c>
      <c r="DH245" s="95"/>
    </row>
    <row r="246" spans="78:112" ht="15" customHeight="1">
      <c r="BZ246" s="141">
        <f>(COLUMNS($BZ169:BZ$170)+10*(ROWS(BZ169:BZ$170)-1))/100</f>
        <v>0.11</v>
      </c>
      <c r="CA246" s="141">
        <f>(COLUMNS($BZ169:CA$170)+10*(ROWS(CA169:CA$170)-1))/100</f>
        <v>0.12</v>
      </c>
      <c r="CB246" s="141">
        <f>(COLUMNS($BZ169:CB$170)+10*(ROWS(CB169:CB$170)-1))/100</f>
        <v>0.13</v>
      </c>
      <c r="CC246" s="141">
        <f>(COLUMNS($BZ169:CC$170)+10*(ROWS(CC169:CC$170)-1))/100</f>
        <v>0.14000000000000001</v>
      </c>
      <c r="CD246" s="141">
        <f>(COLUMNS($BZ169:CD$170)+10*(ROWS(CD169:CD$170)-1))/100</f>
        <v>0.15</v>
      </c>
      <c r="CE246" s="141">
        <f>(COLUMNS($BZ169:CE$170)+10*(ROWS(CE169:CE$170)-1))/100</f>
        <v>0.16</v>
      </c>
      <c r="CF246" s="141">
        <f>(COLUMNS($BZ169:CF$170)+10*(ROWS(CF169:CF$170)-1))/100</f>
        <v>0.17</v>
      </c>
      <c r="CG246" s="141">
        <f>(COLUMNS($BZ169:CG$170)+10*(ROWS(CG169:CG$170)-1))/100</f>
        <v>0.18</v>
      </c>
      <c r="CH246" s="141">
        <f>(COLUMNS($BZ169:CH$170)+10*(ROWS(CH169:CH$170)-1))/100</f>
        <v>0.19</v>
      </c>
      <c r="CI246" s="141">
        <f>(COLUMNS($BZ169:CI$170)+10*(ROWS(CI169:CI$170)-1))/100</f>
        <v>0.2</v>
      </c>
      <c r="CM246" s="95"/>
      <c r="CN246" s="131">
        <v>0.03</v>
      </c>
      <c r="CO246" s="132">
        <v>0.08</v>
      </c>
      <c r="CP246" s="132">
        <v>0.13</v>
      </c>
      <c r="CQ246" s="132">
        <v>0.18</v>
      </c>
      <c r="CR246" s="132">
        <v>0.23</v>
      </c>
      <c r="CS246" s="132">
        <v>0.28000000000000003</v>
      </c>
      <c r="CT246" s="132">
        <v>0.33</v>
      </c>
      <c r="CU246" s="132">
        <v>0.38</v>
      </c>
      <c r="CV246" s="132">
        <v>0.43</v>
      </c>
      <c r="CW246" s="132">
        <v>0.48</v>
      </c>
      <c r="CX246" s="132">
        <v>0.53</v>
      </c>
      <c r="CY246" s="132">
        <v>0.57999999999999996</v>
      </c>
      <c r="CZ246" s="132">
        <v>0.63</v>
      </c>
      <c r="DA246" s="132">
        <v>0.68</v>
      </c>
      <c r="DB246" s="132">
        <v>0.73</v>
      </c>
      <c r="DC246" s="132">
        <v>0.78</v>
      </c>
      <c r="DD246" s="132">
        <v>0.83</v>
      </c>
      <c r="DE246" s="132">
        <v>0.88</v>
      </c>
      <c r="DF246" s="132">
        <v>0.93</v>
      </c>
      <c r="DG246" s="133">
        <v>0.98</v>
      </c>
      <c r="DH246" s="95"/>
    </row>
    <row r="247" spans="78:112" ht="15" customHeight="1">
      <c r="BZ247" s="141">
        <f>(COLUMNS($BZ170:BZ$170)+10*(ROWS(BZ170:BZ$170)-1))/100</f>
        <v>0.01</v>
      </c>
      <c r="CA247" s="141">
        <f>(COLUMNS($BZ170:CA$170)+10*(ROWS(CA170:CA$170)-1))/100</f>
        <v>0.02</v>
      </c>
      <c r="CB247" s="141">
        <f>(COLUMNS($BZ170:CB$170)+10*(ROWS(CB170:CB$170)-1))/100</f>
        <v>0.03</v>
      </c>
      <c r="CC247" s="141">
        <f>(COLUMNS($BZ170:CC$170)+10*(ROWS(CC170:CC$170)-1))/100</f>
        <v>0.04</v>
      </c>
      <c r="CD247" s="141">
        <f>(COLUMNS($BZ170:CD$170)+10*(ROWS(CD170:CD$170)-1))/100</f>
        <v>0.05</v>
      </c>
      <c r="CE247" s="141">
        <f>(COLUMNS($BZ170:CE$170)+10*(ROWS(CE170:CE$170)-1))/100</f>
        <v>0.06</v>
      </c>
      <c r="CF247" s="141">
        <f>(COLUMNS($BZ170:CF$170)+10*(ROWS(CF170:CF$170)-1))/100</f>
        <v>7.0000000000000007E-2</v>
      </c>
      <c r="CG247" s="141">
        <f>(COLUMNS($BZ170:CG$170)+10*(ROWS(CG170:CG$170)-1))/100</f>
        <v>0.08</v>
      </c>
      <c r="CH247" s="141">
        <f>(COLUMNS($BZ170:CH$170)+10*(ROWS(CH170:CH$170)-1))/100</f>
        <v>0.09</v>
      </c>
      <c r="CI247" s="141">
        <f>(COLUMNS($BZ170:CI$170)+10*(ROWS(CI170:CI$170)-1))/100</f>
        <v>0.1</v>
      </c>
      <c r="CM247" s="95"/>
      <c r="CN247" s="131">
        <v>0.04</v>
      </c>
      <c r="CO247" s="132">
        <v>0.09</v>
      </c>
      <c r="CP247" s="132">
        <v>0.14000000000000001</v>
      </c>
      <c r="CQ247" s="132">
        <v>0.19</v>
      </c>
      <c r="CR247" s="132">
        <v>0.24</v>
      </c>
      <c r="CS247" s="132">
        <v>0.28999999999999998</v>
      </c>
      <c r="CT247" s="132">
        <v>0.34</v>
      </c>
      <c r="CU247" s="132">
        <v>0.39</v>
      </c>
      <c r="CV247" s="132">
        <v>0.44</v>
      </c>
      <c r="CW247" s="132">
        <v>0.49</v>
      </c>
      <c r="CX247" s="132">
        <v>0.54</v>
      </c>
      <c r="CY247" s="132">
        <v>0.59</v>
      </c>
      <c r="CZ247" s="132">
        <v>0.64</v>
      </c>
      <c r="DA247" s="132">
        <v>0.69</v>
      </c>
      <c r="DB247" s="132">
        <v>0.74</v>
      </c>
      <c r="DC247" s="132">
        <v>0.79</v>
      </c>
      <c r="DD247" s="132">
        <v>0.84</v>
      </c>
      <c r="DE247" s="132">
        <v>0.89</v>
      </c>
      <c r="DF247" s="132">
        <v>0.94</v>
      </c>
      <c r="DG247" s="133">
        <v>0.99</v>
      </c>
      <c r="DH247" s="95"/>
    </row>
    <row r="248" spans="78:112" ht="15" customHeight="1">
      <c r="BZ248" s="115"/>
      <c r="CA248" s="115"/>
      <c r="CB248" s="115"/>
      <c r="CC248" s="115"/>
      <c r="CD248" s="115"/>
      <c r="CE248" s="115"/>
      <c r="CF248" s="115"/>
      <c r="CG248" s="115"/>
      <c r="CH248" s="115"/>
      <c r="CI248" s="115"/>
      <c r="CM248" s="95"/>
      <c r="CN248" s="134">
        <v>0.05</v>
      </c>
      <c r="CO248" s="135">
        <v>0.1</v>
      </c>
      <c r="CP248" s="135">
        <v>0.15</v>
      </c>
      <c r="CQ248" s="135">
        <v>0.2</v>
      </c>
      <c r="CR248" s="135">
        <v>0.25</v>
      </c>
      <c r="CS248" s="135">
        <v>0.3</v>
      </c>
      <c r="CT248" s="135">
        <v>0.35</v>
      </c>
      <c r="CU248" s="135">
        <v>0.4</v>
      </c>
      <c r="CV248" s="135">
        <v>0.45</v>
      </c>
      <c r="CW248" s="135">
        <v>0.5</v>
      </c>
      <c r="CX248" s="135">
        <v>0.55000000000000004</v>
      </c>
      <c r="CY248" s="135">
        <v>0.6</v>
      </c>
      <c r="CZ248" s="135">
        <v>0.65</v>
      </c>
      <c r="DA248" s="135">
        <v>0.7</v>
      </c>
      <c r="DB248" s="135">
        <v>0.75</v>
      </c>
      <c r="DC248" s="135">
        <v>0.8</v>
      </c>
      <c r="DD248" s="135">
        <v>0.85</v>
      </c>
      <c r="DE248" s="135">
        <v>0.9</v>
      </c>
      <c r="DF248" s="135">
        <v>0.95</v>
      </c>
      <c r="DG248" s="136">
        <v>1</v>
      </c>
      <c r="DH248" s="95"/>
    </row>
    <row r="249" spans="78:112" ht="15" customHeight="1">
      <c r="BZ249" s="142">
        <f>(COLUMNS($BZ161:BZ$170)+10*(ROWS(BZ161:BZ$170)-1))/100</f>
        <v>0.91</v>
      </c>
      <c r="CA249" s="142">
        <f>(COLUMNS($BZ161:CA$170)+10*(ROWS(CA161:CA$170)-1))/100</f>
        <v>0.92</v>
      </c>
      <c r="CB249" s="142">
        <f>(COLUMNS($BZ161:CB$170)+10*(ROWS(CB161:CB$170)-1))/100</f>
        <v>0.93</v>
      </c>
      <c r="CC249" s="142">
        <f>(COLUMNS($BZ161:CC$170)+10*(ROWS(CC161:CC$170)-1))/100</f>
        <v>0.94</v>
      </c>
      <c r="CD249" s="142">
        <f>(COLUMNS($BZ161:CD$170)+10*(ROWS(CD161:CD$170)-1))/100</f>
        <v>0.95</v>
      </c>
      <c r="CE249" s="142">
        <f>(COLUMNS($BZ161:CE$170)+10*(ROWS(CE161:CE$170)-1))/100</f>
        <v>0.96</v>
      </c>
      <c r="CF249" s="142">
        <f>(COLUMNS($BZ161:CF$170)+10*(ROWS(CF161:CF$170)-1))/100</f>
        <v>0.97</v>
      </c>
      <c r="CG249" s="142">
        <f>(COLUMNS($BZ161:CG$170)+10*(ROWS(CG161:CG$170)-1))/100</f>
        <v>0.98</v>
      </c>
      <c r="CH249" s="142">
        <f>(COLUMNS($BZ161:CH$170)+10*(ROWS(CH161:CH$170)-1))/100</f>
        <v>0.99</v>
      </c>
      <c r="CI249" s="142">
        <f>(COLUMNS($BZ161:CI$170)+10*(ROWS(CI161:CI$170)-1))/100</f>
        <v>1</v>
      </c>
      <c r="CM249" s="95"/>
      <c r="CN249" s="95"/>
      <c r="CO249" s="95"/>
      <c r="CP249" s="95"/>
      <c r="CQ249" s="143"/>
      <c r="CR249" s="143"/>
      <c r="CS249" s="143"/>
      <c r="CT249" s="143"/>
      <c r="CU249" s="143"/>
      <c r="CV249" s="143"/>
      <c r="CW249" s="143"/>
      <c r="CX249" s="143"/>
      <c r="CY249" s="143"/>
      <c r="CZ249" s="95"/>
      <c r="DA249" s="95"/>
      <c r="DB249" s="95"/>
      <c r="DC249" s="95"/>
      <c r="DD249" s="95"/>
      <c r="DE249" s="95"/>
      <c r="DF249" s="95"/>
      <c r="DG249" s="95"/>
      <c r="DH249" s="95"/>
    </row>
    <row r="250" spans="78:112" ht="15" customHeight="1">
      <c r="BZ250" s="142">
        <f>(COLUMNS($BZ162:BZ$170)+10*(ROWS(BZ162:BZ$170)-1))/100</f>
        <v>0.81</v>
      </c>
      <c r="CA250" s="142">
        <f>(COLUMNS($BZ162:CA$170)+10*(ROWS(CA162:CA$170)-1))/100</f>
        <v>0.82</v>
      </c>
      <c r="CB250" s="142">
        <f>(COLUMNS($BZ162:CB$170)+10*(ROWS(CB162:CB$170)-1))/100</f>
        <v>0.83</v>
      </c>
      <c r="CC250" s="142">
        <f>(COLUMNS($BZ162:CC$170)+10*(ROWS(CC162:CC$170)-1))/100</f>
        <v>0.84</v>
      </c>
      <c r="CD250" s="142">
        <f>(COLUMNS($BZ162:CD$170)+10*(ROWS(CD162:CD$170)-1))/100</f>
        <v>0.85</v>
      </c>
      <c r="CE250" s="142">
        <f>(COLUMNS($BZ162:CE$170)+10*(ROWS(CE162:CE$170)-1))/100</f>
        <v>0.86</v>
      </c>
      <c r="CF250" s="142">
        <f>(COLUMNS($BZ162:CF$170)+10*(ROWS(CF162:CF$170)-1))/100</f>
        <v>0.87</v>
      </c>
      <c r="CG250" s="142">
        <f>(COLUMNS($BZ162:CG$170)+10*(ROWS(CG162:CG$170)-1))/100</f>
        <v>0.88</v>
      </c>
      <c r="CH250" s="142">
        <f>(COLUMNS($BZ162:CH$170)+10*(ROWS(CH162:CH$170)-1))/100</f>
        <v>0.89</v>
      </c>
      <c r="CI250" s="142">
        <f>(COLUMNS($BZ162:CI$170)+10*(ROWS(CI162:CI$170)-1))/100</f>
        <v>0.9</v>
      </c>
    </row>
    <row r="251" spans="78:112">
      <c r="BZ251" s="142">
        <f>(COLUMNS($BZ163:BZ$170)+10*(ROWS(BZ163:BZ$170)-1))/100</f>
        <v>0.71</v>
      </c>
      <c r="CA251" s="142">
        <f>(COLUMNS($BZ163:CA$170)+10*(ROWS(CA163:CA$170)-1))/100</f>
        <v>0.72</v>
      </c>
      <c r="CB251" s="142">
        <f>(COLUMNS($BZ163:CB$170)+10*(ROWS(CB163:CB$170)-1))/100</f>
        <v>0.73</v>
      </c>
      <c r="CC251" s="142">
        <f>(COLUMNS($BZ163:CC$170)+10*(ROWS(CC163:CC$170)-1))/100</f>
        <v>0.74</v>
      </c>
      <c r="CD251" s="142">
        <f>(COLUMNS($BZ163:CD$170)+10*(ROWS(CD163:CD$170)-1))/100</f>
        <v>0.75</v>
      </c>
      <c r="CE251" s="142">
        <f>(COLUMNS($BZ163:CE$170)+10*(ROWS(CE163:CE$170)-1))/100</f>
        <v>0.76</v>
      </c>
      <c r="CF251" s="142">
        <f>(COLUMNS($BZ163:CF$170)+10*(ROWS(CF163:CF$170)-1))/100</f>
        <v>0.77</v>
      </c>
      <c r="CG251" s="142">
        <f>(COLUMNS($BZ163:CG$170)+10*(ROWS(CG163:CG$170)-1))/100</f>
        <v>0.78</v>
      </c>
      <c r="CH251" s="142">
        <f>(COLUMNS($BZ163:CH$170)+10*(ROWS(CH163:CH$170)-1))/100</f>
        <v>0.79</v>
      </c>
      <c r="CI251" s="142">
        <f>(COLUMNS($BZ163:CI$170)+10*(ROWS(CI163:CI$170)-1))/100</f>
        <v>0.8</v>
      </c>
    </row>
    <row r="252" spans="78:112">
      <c r="BZ252" s="142">
        <f>(COLUMNS($BZ164:BZ$170)+10*(ROWS(BZ164:BZ$170)-1))/100</f>
        <v>0.61</v>
      </c>
      <c r="CA252" s="142">
        <f>(COLUMNS($BZ164:CA$170)+10*(ROWS(CA164:CA$170)-1))/100</f>
        <v>0.62</v>
      </c>
      <c r="CB252" s="142">
        <f>(COLUMNS($BZ164:CB$170)+10*(ROWS(CB164:CB$170)-1))/100</f>
        <v>0.63</v>
      </c>
      <c r="CC252" s="142">
        <f>(COLUMNS($BZ164:CC$170)+10*(ROWS(CC164:CC$170)-1))/100</f>
        <v>0.64</v>
      </c>
      <c r="CD252" s="142">
        <f>(COLUMNS($BZ164:CD$170)+10*(ROWS(CD164:CD$170)-1))/100</f>
        <v>0.65</v>
      </c>
      <c r="CE252" s="142">
        <f>(COLUMNS($BZ164:CE$170)+10*(ROWS(CE164:CE$170)-1))/100</f>
        <v>0.66</v>
      </c>
      <c r="CF252" s="142">
        <f>(COLUMNS($BZ164:CF$170)+10*(ROWS(CF164:CF$170)-1))/100</f>
        <v>0.67</v>
      </c>
      <c r="CG252" s="142">
        <f>(COLUMNS($BZ164:CG$170)+10*(ROWS(CG164:CG$170)-1))/100</f>
        <v>0.68</v>
      </c>
      <c r="CH252" s="142">
        <f>(COLUMNS($BZ164:CH$170)+10*(ROWS(CH164:CH$170)-1))/100</f>
        <v>0.69</v>
      </c>
      <c r="CI252" s="142">
        <f>(COLUMNS($BZ164:CI$170)+10*(ROWS(CI164:CI$170)-1))/100</f>
        <v>0.7</v>
      </c>
    </row>
    <row r="253" spans="78:112">
      <c r="BZ253" s="142">
        <f>(COLUMNS($BZ165:BZ$170)+10*(ROWS(BZ165:BZ$170)-1))/100</f>
        <v>0.51</v>
      </c>
      <c r="CA253" s="142">
        <f>(COLUMNS($BZ165:CA$170)+10*(ROWS(CA165:CA$170)-1))/100</f>
        <v>0.52</v>
      </c>
      <c r="CB253" s="142">
        <f>(COLUMNS($BZ165:CB$170)+10*(ROWS(CB165:CB$170)-1))/100</f>
        <v>0.53</v>
      </c>
      <c r="CC253" s="142">
        <f>(COLUMNS($BZ165:CC$170)+10*(ROWS(CC165:CC$170)-1))/100</f>
        <v>0.54</v>
      </c>
      <c r="CD253" s="142">
        <f>(COLUMNS($BZ165:CD$170)+10*(ROWS(CD165:CD$170)-1))/100</f>
        <v>0.55000000000000004</v>
      </c>
      <c r="CE253" s="142">
        <f>(COLUMNS($BZ165:CE$170)+10*(ROWS(CE165:CE$170)-1))/100</f>
        <v>0.56000000000000005</v>
      </c>
      <c r="CF253" s="142">
        <f>(COLUMNS($BZ165:CF$170)+10*(ROWS(CF165:CF$170)-1))/100</f>
        <v>0.56999999999999995</v>
      </c>
      <c r="CG253" s="142">
        <f>(COLUMNS($BZ165:CG$170)+10*(ROWS(CG165:CG$170)-1))/100</f>
        <v>0.57999999999999996</v>
      </c>
      <c r="CH253" s="142">
        <f>(COLUMNS($BZ165:CH$170)+10*(ROWS(CH165:CH$170)-1))/100</f>
        <v>0.59</v>
      </c>
      <c r="CI253" s="142">
        <f>(COLUMNS($BZ165:CI$170)+10*(ROWS(CI165:CI$170)-1))/100</f>
        <v>0.6</v>
      </c>
    </row>
    <row r="254" spans="78:112">
      <c r="BZ254" s="142">
        <f>(COLUMNS($BZ166:BZ$170)+10*(ROWS(BZ166:BZ$170)-1))/100</f>
        <v>0.41</v>
      </c>
      <c r="CA254" s="142">
        <f>(COLUMNS($BZ166:CA$170)+10*(ROWS(CA166:CA$170)-1))/100</f>
        <v>0.42</v>
      </c>
      <c r="CB254" s="142">
        <f>(COLUMNS($BZ166:CB$170)+10*(ROWS(CB166:CB$170)-1))/100</f>
        <v>0.43</v>
      </c>
      <c r="CC254" s="142">
        <f>(COLUMNS($BZ166:CC$170)+10*(ROWS(CC166:CC$170)-1))/100</f>
        <v>0.44</v>
      </c>
      <c r="CD254" s="142">
        <f>(COLUMNS($BZ166:CD$170)+10*(ROWS(CD166:CD$170)-1))/100</f>
        <v>0.45</v>
      </c>
      <c r="CE254" s="142">
        <f>(COLUMNS($BZ166:CE$170)+10*(ROWS(CE166:CE$170)-1))/100</f>
        <v>0.46</v>
      </c>
      <c r="CF254" s="142">
        <f>(COLUMNS($BZ166:CF$170)+10*(ROWS(CF166:CF$170)-1))/100</f>
        <v>0.47</v>
      </c>
      <c r="CG254" s="142">
        <f>(COLUMNS($BZ166:CG$170)+10*(ROWS(CG166:CG$170)-1))/100</f>
        <v>0.48</v>
      </c>
      <c r="CH254" s="142">
        <f>(COLUMNS($BZ166:CH$170)+10*(ROWS(CH166:CH$170)-1))/100</f>
        <v>0.49</v>
      </c>
      <c r="CI254" s="142">
        <f>(COLUMNS($BZ166:CI$170)+10*(ROWS(CI166:CI$170)-1))/100</f>
        <v>0.5</v>
      </c>
    </row>
    <row r="255" spans="78:112">
      <c r="BZ255" s="142">
        <f>(COLUMNS($BZ167:BZ$170)+10*(ROWS(BZ167:BZ$170)-1))/100</f>
        <v>0.31</v>
      </c>
      <c r="CA255" s="142">
        <f>(COLUMNS($BZ167:CA$170)+10*(ROWS(CA167:CA$170)-1))/100</f>
        <v>0.32</v>
      </c>
      <c r="CB255" s="142">
        <f>(COLUMNS($BZ167:CB$170)+10*(ROWS(CB167:CB$170)-1))/100</f>
        <v>0.33</v>
      </c>
      <c r="CC255" s="142">
        <f>(COLUMNS($BZ167:CC$170)+10*(ROWS(CC167:CC$170)-1))/100</f>
        <v>0.34</v>
      </c>
      <c r="CD255" s="142">
        <f>(COLUMNS($BZ167:CD$170)+10*(ROWS(CD167:CD$170)-1))/100</f>
        <v>0.35</v>
      </c>
      <c r="CE255" s="142">
        <f>(COLUMNS($BZ167:CE$170)+10*(ROWS(CE167:CE$170)-1))/100</f>
        <v>0.36</v>
      </c>
      <c r="CF255" s="142">
        <f>(COLUMNS($BZ167:CF$170)+10*(ROWS(CF167:CF$170)-1))/100</f>
        <v>0.37</v>
      </c>
      <c r="CG255" s="142">
        <f>(COLUMNS($BZ167:CG$170)+10*(ROWS(CG167:CG$170)-1))/100</f>
        <v>0.38</v>
      </c>
      <c r="CH255" s="142">
        <f>(COLUMNS($BZ167:CH$170)+10*(ROWS(CH167:CH$170)-1))/100</f>
        <v>0.39</v>
      </c>
      <c r="CI255" s="142">
        <f>(COLUMNS($BZ167:CI$170)+10*(ROWS(CI167:CI$170)-1))/100</f>
        <v>0.4</v>
      </c>
    </row>
    <row r="256" spans="78:112">
      <c r="BZ256" s="142">
        <f>(COLUMNS($BZ168:BZ$170)+10*(ROWS(BZ168:BZ$170)-1))/100</f>
        <v>0.21</v>
      </c>
      <c r="CA256" s="142">
        <f>(COLUMNS($BZ168:CA$170)+10*(ROWS(CA168:CA$170)-1))/100</f>
        <v>0.22</v>
      </c>
      <c r="CB256" s="142">
        <f>(COLUMNS($BZ168:CB$170)+10*(ROWS(CB168:CB$170)-1))/100</f>
        <v>0.23</v>
      </c>
      <c r="CC256" s="142">
        <f>(COLUMNS($BZ168:CC$170)+10*(ROWS(CC168:CC$170)-1))/100</f>
        <v>0.24</v>
      </c>
      <c r="CD256" s="142">
        <f>(COLUMNS($BZ168:CD$170)+10*(ROWS(CD168:CD$170)-1))/100</f>
        <v>0.25</v>
      </c>
      <c r="CE256" s="142">
        <f>(COLUMNS($BZ168:CE$170)+10*(ROWS(CE168:CE$170)-1))/100</f>
        <v>0.26</v>
      </c>
      <c r="CF256" s="142">
        <f>(COLUMNS($BZ168:CF$170)+10*(ROWS(CF168:CF$170)-1))/100</f>
        <v>0.27</v>
      </c>
      <c r="CG256" s="142">
        <f>(COLUMNS($BZ168:CG$170)+10*(ROWS(CG168:CG$170)-1))/100</f>
        <v>0.28000000000000003</v>
      </c>
      <c r="CH256" s="142">
        <f>(COLUMNS($BZ168:CH$170)+10*(ROWS(CH168:CH$170)-1))/100</f>
        <v>0.28999999999999998</v>
      </c>
      <c r="CI256" s="142">
        <f>(COLUMNS($BZ168:CI$170)+10*(ROWS(CI168:CI$170)-1))/100</f>
        <v>0.3</v>
      </c>
    </row>
    <row r="257" spans="78:87">
      <c r="BZ257" s="142">
        <f>(COLUMNS($BZ169:BZ$170)+10*(ROWS(BZ169:BZ$170)-1))/100</f>
        <v>0.11</v>
      </c>
      <c r="CA257" s="142">
        <f>(COLUMNS($BZ169:CA$170)+10*(ROWS(CA169:CA$170)-1))/100</f>
        <v>0.12</v>
      </c>
      <c r="CB257" s="142">
        <f>(COLUMNS($BZ169:CB$170)+10*(ROWS(CB169:CB$170)-1))/100</f>
        <v>0.13</v>
      </c>
      <c r="CC257" s="142">
        <f>(COLUMNS($BZ169:CC$170)+10*(ROWS(CC169:CC$170)-1))/100</f>
        <v>0.14000000000000001</v>
      </c>
      <c r="CD257" s="142">
        <f>(COLUMNS($BZ169:CD$170)+10*(ROWS(CD169:CD$170)-1))/100</f>
        <v>0.15</v>
      </c>
      <c r="CE257" s="142">
        <f>(COLUMNS($BZ169:CE$170)+10*(ROWS(CE169:CE$170)-1))/100</f>
        <v>0.16</v>
      </c>
      <c r="CF257" s="142">
        <f>(COLUMNS($BZ169:CF$170)+10*(ROWS(CF169:CF$170)-1))/100</f>
        <v>0.17</v>
      </c>
      <c r="CG257" s="142">
        <f>(COLUMNS($BZ169:CG$170)+10*(ROWS(CG169:CG$170)-1))/100</f>
        <v>0.18</v>
      </c>
      <c r="CH257" s="142">
        <f>(COLUMNS($BZ169:CH$170)+10*(ROWS(CH169:CH$170)-1))/100</f>
        <v>0.19</v>
      </c>
      <c r="CI257" s="142">
        <f>(COLUMNS($BZ169:CI$170)+10*(ROWS(CI169:CI$170)-1))/100</f>
        <v>0.2</v>
      </c>
    </row>
    <row r="258" spans="78:87">
      <c r="BZ258" s="142">
        <f>(COLUMNS($BZ170:BZ$170)+10*(ROWS(BZ170:BZ$170)-1))/100</f>
        <v>0.01</v>
      </c>
      <c r="CA258" s="142">
        <f>(COLUMNS($BZ170:CA$170)+10*(ROWS(CA170:CA$170)-1))/100</f>
        <v>0.02</v>
      </c>
      <c r="CB258" s="142">
        <f>(COLUMNS($BZ170:CB$170)+10*(ROWS(CB170:CB$170)-1))/100</f>
        <v>0.03</v>
      </c>
      <c r="CC258" s="142">
        <f>(COLUMNS($BZ170:CC$170)+10*(ROWS(CC170:CC$170)-1))/100</f>
        <v>0.04</v>
      </c>
      <c r="CD258" s="142">
        <f>(COLUMNS($BZ170:CD$170)+10*(ROWS(CD170:CD$170)-1))/100</f>
        <v>0.05</v>
      </c>
      <c r="CE258" s="142">
        <f>(COLUMNS($BZ170:CE$170)+10*(ROWS(CE170:CE$170)-1))/100</f>
        <v>0.06</v>
      </c>
      <c r="CF258" s="142">
        <f>(COLUMNS($BZ170:CF$170)+10*(ROWS(CF170:CF$170)-1))/100</f>
        <v>7.0000000000000007E-2</v>
      </c>
      <c r="CG258" s="142">
        <f>(COLUMNS($BZ170:CG$170)+10*(ROWS(CG170:CG$170)-1))/100</f>
        <v>0.08</v>
      </c>
      <c r="CH258" s="142">
        <f>(COLUMNS($BZ170:CH$170)+10*(ROWS(CH170:CH$170)-1))/100</f>
        <v>0.09</v>
      </c>
      <c r="CI258" s="142">
        <f>(COLUMNS($BZ170:CI$170)+10*(ROWS(CI170:CI$170)-1))/100</f>
        <v>0.1</v>
      </c>
    </row>
    <row r="259" spans="78:87">
      <c r="BZ259" s="115"/>
      <c r="CA259" s="115"/>
      <c r="CB259" s="115"/>
      <c r="CC259" s="115"/>
      <c r="CD259" s="115"/>
      <c r="CE259" s="115"/>
      <c r="CF259" s="115"/>
      <c r="CG259" s="115"/>
      <c r="CH259" s="115"/>
      <c r="CI259" s="115"/>
    </row>
    <row r="260" spans="78:87">
      <c r="BZ260" s="144">
        <f>(COLUMNS($BZ161:BZ$170)+10*(ROWS(BZ161:BZ$170)-1))/100</f>
        <v>0.91</v>
      </c>
      <c r="CA260" s="144">
        <f>(COLUMNS($BZ161:CA$170)+10*(ROWS(CA161:CA$170)-1))/100</f>
        <v>0.92</v>
      </c>
      <c r="CB260" s="144">
        <f>(COLUMNS($BZ161:CB$170)+10*(ROWS(CB161:CB$170)-1))/100</f>
        <v>0.93</v>
      </c>
      <c r="CC260" s="144">
        <f>(COLUMNS($BZ161:CC$170)+10*(ROWS(CC161:CC$170)-1))/100</f>
        <v>0.94</v>
      </c>
      <c r="CD260" s="144">
        <f>(COLUMNS($BZ161:CD$170)+10*(ROWS(CD161:CD$170)-1))/100</f>
        <v>0.95</v>
      </c>
      <c r="CE260" s="144">
        <f>(COLUMNS($BZ161:CE$170)+10*(ROWS(CE161:CE$170)-1))/100</f>
        <v>0.96</v>
      </c>
      <c r="CF260" s="144">
        <f>(COLUMNS($BZ161:CF$170)+10*(ROWS(CF161:CF$170)-1))/100</f>
        <v>0.97</v>
      </c>
      <c r="CG260" s="144">
        <f>(COLUMNS($BZ161:CG$170)+10*(ROWS(CG161:CG$170)-1))/100</f>
        <v>0.98</v>
      </c>
      <c r="CH260" s="144">
        <f>(COLUMNS($BZ161:CH$170)+10*(ROWS(CH161:CH$170)-1))/100</f>
        <v>0.99</v>
      </c>
      <c r="CI260" s="144">
        <f>(COLUMNS($BZ161:CI$170)+10*(ROWS(CI161:CI$170)-1))/100</f>
        <v>1</v>
      </c>
    </row>
    <row r="261" spans="78:87">
      <c r="BZ261" s="144">
        <f>(COLUMNS($BZ162:BZ$170)+10*(ROWS(BZ162:BZ$170)-1))/100</f>
        <v>0.81</v>
      </c>
      <c r="CA261" s="144">
        <f>(COLUMNS($BZ162:CA$170)+10*(ROWS(CA162:CA$170)-1))/100</f>
        <v>0.82</v>
      </c>
      <c r="CB261" s="144">
        <f>(COLUMNS($BZ162:CB$170)+10*(ROWS(CB162:CB$170)-1))/100</f>
        <v>0.83</v>
      </c>
      <c r="CC261" s="144">
        <f>(COLUMNS($BZ162:CC$170)+10*(ROWS(CC162:CC$170)-1))/100</f>
        <v>0.84</v>
      </c>
      <c r="CD261" s="144">
        <f>(COLUMNS($BZ162:CD$170)+10*(ROWS(CD162:CD$170)-1))/100</f>
        <v>0.85</v>
      </c>
      <c r="CE261" s="144">
        <f>(COLUMNS($BZ162:CE$170)+10*(ROWS(CE162:CE$170)-1))/100</f>
        <v>0.86</v>
      </c>
      <c r="CF261" s="144">
        <f>(COLUMNS($BZ162:CF$170)+10*(ROWS(CF162:CF$170)-1))/100</f>
        <v>0.87</v>
      </c>
      <c r="CG261" s="144">
        <f>(COLUMNS($BZ162:CG$170)+10*(ROWS(CG162:CG$170)-1))/100</f>
        <v>0.88</v>
      </c>
      <c r="CH261" s="144">
        <f>(COLUMNS($BZ162:CH$170)+10*(ROWS(CH162:CH$170)-1))/100</f>
        <v>0.89</v>
      </c>
      <c r="CI261" s="144">
        <f>(COLUMNS($BZ162:CI$170)+10*(ROWS(CI162:CI$170)-1))/100</f>
        <v>0.9</v>
      </c>
    </row>
    <row r="262" spans="78:87">
      <c r="BZ262" s="144">
        <f>(COLUMNS($BZ163:BZ$170)+10*(ROWS(BZ163:BZ$170)-1))/100</f>
        <v>0.71</v>
      </c>
      <c r="CA262" s="144">
        <f>(COLUMNS($BZ163:CA$170)+10*(ROWS(CA163:CA$170)-1))/100</f>
        <v>0.72</v>
      </c>
      <c r="CB262" s="144">
        <f>(COLUMNS($BZ163:CB$170)+10*(ROWS(CB163:CB$170)-1))/100</f>
        <v>0.73</v>
      </c>
      <c r="CC262" s="144">
        <f>(COLUMNS($BZ163:CC$170)+10*(ROWS(CC163:CC$170)-1))/100</f>
        <v>0.74</v>
      </c>
      <c r="CD262" s="144">
        <f>(COLUMNS($BZ163:CD$170)+10*(ROWS(CD163:CD$170)-1))/100</f>
        <v>0.75</v>
      </c>
      <c r="CE262" s="144">
        <f>(COLUMNS($BZ163:CE$170)+10*(ROWS(CE163:CE$170)-1))/100</f>
        <v>0.76</v>
      </c>
      <c r="CF262" s="144">
        <f>(COLUMNS($BZ163:CF$170)+10*(ROWS(CF163:CF$170)-1))/100</f>
        <v>0.77</v>
      </c>
      <c r="CG262" s="144">
        <f>(COLUMNS($BZ163:CG$170)+10*(ROWS(CG163:CG$170)-1))/100</f>
        <v>0.78</v>
      </c>
      <c r="CH262" s="144">
        <f>(COLUMNS($BZ163:CH$170)+10*(ROWS(CH163:CH$170)-1))/100</f>
        <v>0.79</v>
      </c>
      <c r="CI262" s="144">
        <f>(COLUMNS($BZ163:CI$170)+10*(ROWS(CI163:CI$170)-1))/100</f>
        <v>0.8</v>
      </c>
    </row>
    <row r="263" spans="78:87">
      <c r="BZ263" s="144">
        <f>(COLUMNS($BZ164:BZ$170)+10*(ROWS(BZ164:BZ$170)-1))/100</f>
        <v>0.61</v>
      </c>
      <c r="CA263" s="144">
        <f>(COLUMNS($BZ164:CA$170)+10*(ROWS(CA164:CA$170)-1))/100</f>
        <v>0.62</v>
      </c>
      <c r="CB263" s="144">
        <f>(COLUMNS($BZ164:CB$170)+10*(ROWS(CB164:CB$170)-1))/100</f>
        <v>0.63</v>
      </c>
      <c r="CC263" s="144">
        <f>(COLUMNS($BZ164:CC$170)+10*(ROWS(CC164:CC$170)-1))/100</f>
        <v>0.64</v>
      </c>
      <c r="CD263" s="144">
        <f>(COLUMNS($BZ164:CD$170)+10*(ROWS(CD164:CD$170)-1))/100</f>
        <v>0.65</v>
      </c>
      <c r="CE263" s="144">
        <f>(COLUMNS($BZ164:CE$170)+10*(ROWS(CE164:CE$170)-1))/100</f>
        <v>0.66</v>
      </c>
      <c r="CF263" s="144">
        <f>(COLUMNS($BZ164:CF$170)+10*(ROWS(CF164:CF$170)-1))/100</f>
        <v>0.67</v>
      </c>
      <c r="CG263" s="144">
        <f>(COLUMNS($BZ164:CG$170)+10*(ROWS(CG164:CG$170)-1))/100</f>
        <v>0.68</v>
      </c>
      <c r="CH263" s="144">
        <f>(COLUMNS($BZ164:CH$170)+10*(ROWS(CH164:CH$170)-1))/100</f>
        <v>0.69</v>
      </c>
      <c r="CI263" s="144">
        <f>(COLUMNS($BZ164:CI$170)+10*(ROWS(CI164:CI$170)-1))/100</f>
        <v>0.7</v>
      </c>
    </row>
    <row r="264" spans="78:87">
      <c r="BZ264" s="144">
        <f>(COLUMNS($BZ165:BZ$170)+10*(ROWS(BZ165:BZ$170)-1))/100</f>
        <v>0.51</v>
      </c>
      <c r="CA264" s="144">
        <f>(COLUMNS($BZ165:CA$170)+10*(ROWS(CA165:CA$170)-1))/100</f>
        <v>0.52</v>
      </c>
      <c r="CB264" s="144">
        <f>(COLUMNS($BZ165:CB$170)+10*(ROWS(CB165:CB$170)-1))/100</f>
        <v>0.53</v>
      </c>
      <c r="CC264" s="144">
        <f>(COLUMNS($BZ165:CC$170)+10*(ROWS(CC165:CC$170)-1))/100</f>
        <v>0.54</v>
      </c>
      <c r="CD264" s="144">
        <f>(COLUMNS($BZ165:CD$170)+10*(ROWS(CD165:CD$170)-1))/100</f>
        <v>0.55000000000000004</v>
      </c>
      <c r="CE264" s="144">
        <f>(COLUMNS($BZ165:CE$170)+10*(ROWS(CE165:CE$170)-1))/100</f>
        <v>0.56000000000000005</v>
      </c>
      <c r="CF264" s="144">
        <f>(COLUMNS($BZ165:CF$170)+10*(ROWS(CF165:CF$170)-1))/100</f>
        <v>0.56999999999999995</v>
      </c>
      <c r="CG264" s="144">
        <f>(COLUMNS($BZ165:CG$170)+10*(ROWS(CG165:CG$170)-1))/100</f>
        <v>0.57999999999999996</v>
      </c>
      <c r="CH264" s="144">
        <f>(COLUMNS($BZ165:CH$170)+10*(ROWS(CH165:CH$170)-1))/100</f>
        <v>0.59</v>
      </c>
      <c r="CI264" s="144">
        <f>(COLUMNS($BZ165:CI$170)+10*(ROWS(CI165:CI$170)-1))/100</f>
        <v>0.6</v>
      </c>
    </row>
    <row r="265" spans="78:87">
      <c r="BZ265" s="144">
        <f>(COLUMNS($BZ166:BZ$170)+10*(ROWS(BZ166:BZ$170)-1))/100</f>
        <v>0.41</v>
      </c>
      <c r="CA265" s="144">
        <f>(COLUMNS($BZ166:CA$170)+10*(ROWS(CA166:CA$170)-1))/100</f>
        <v>0.42</v>
      </c>
      <c r="CB265" s="144">
        <f>(COLUMNS($BZ166:CB$170)+10*(ROWS(CB166:CB$170)-1))/100</f>
        <v>0.43</v>
      </c>
      <c r="CC265" s="144">
        <f>(COLUMNS($BZ166:CC$170)+10*(ROWS(CC166:CC$170)-1))/100</f>
        <v>0.44</v>
      </c>
      <c r="CD265" s="144">
        <f>(COLUMNS($BZ166:CD$170)+10*(ROWS(CD166:CD$170)-1))/100</f>
        <v>0.45</v>
      </c>
      <c r="CE265" s="144">
        <f>(COLUMNS($BZ166:CE$170)+10*(ROWS(CE166:CE$170)-1))/100</f>
        <v>0.46</v>
      </c>
      <c r="CF265" s="144">
        <f>(COLUMNS($BZ166:CF$170)+10*(ROWS(CF166:CF$170)-1))/100</f>
        <v>0.47</v>
      </c>
      <c r="CG265" s="144">
        <f>(COLUMNS($BZ166:CG$170)+10*(ROWS(CG166:CG$170)-1))/100</f>
        <v>0.48</v>
      </c>
      <c r="CH265" s="144">
        <f>(COLUMNS($BZ166:CH$170)+10*(ROWS(CH166:CH$170)-1))/100</f>
        <v>0.49</v>
      </c>
      <c r="CI265" s="144">
        <f>(COLUMNS($BZ166:CI$170)+10*(ROWS(CI166:CI$170)-1))/100</f>
        <v>0.5</v>
      </c>
    </row>
    <row r="266" spans="78:87">
      <c r="BZ266" s="144">
        <f>(COLUMNS($BZ167:BZ$170)+10*(ROWS(BZ167:BZ$170)-1))/100</f>
        <v>0.31</v>
      </c>
      <c r="CA266" s="144">
        <f>(COLUMNS($BZ167:CA$170)+10*(ROWS(CA167:CA$170)-1))/100</f>
        <v>0.32</v>
      </c>
      <c r="CB266" s="144">
        <f>(COLUMNS($BZ167:CB$170)+10*(ROWS(CB167:CB$170)-1))/100</f>
        <v>0.33</v>
      </c>
      <c r="CC266" s="144">
        <f>(COLUMNS($BZ167:CC$170)+10*(ROWS(CC167:CC$170)-1))/100</f>
        <v>0.34</v>
      </c>
      <c r="CD266" s="144">
        <f>(COLUMNS($BZ167:CD$170)+10*(ROWS(CD167:CD$170)-1))/100</f>
        <v>0.35</v>
      </c>
      <c r="CE266" s="144">
        <f>(COLUMNS($BZ167:CE$170)+10*(ROWS(CE167:CE$170)-1))/100</f>
        <v>0.36</v>
      </c>
      <c r="CF266" s="144">
        <f>(COLUMNS($BZ167:CF$170)+10*(ROWS(CF167:CF$170)-1))/100</f>
        <v>0.37</v>
      </c>
      <c r="CG266" s="144">
        <f>(COLUMNS($BZ167:CG$170)+10*(ROWS(CG167:CG$170)-1))/100</f>
        <v>0.38</v>
      </c>
      <c r="CH266" s="144">
        <f>(COLUMNS($BZ167:CH$170)+10*(ROWS(CH167:CH$170)-1))/100</f>
        <v>0.39</v>
      </c>
      <c r="CI266" s="144">
        <f>(COLUMNS($BZ167:CI$170)+10*(ROWS(CI167:CI$170)-1))/100</f>
        <v>0.4</v>
      </c>
    </row>
    <row r="267" spans="78:87">
      <c r="BZ267" s="144">
        <f>(COLUMNS($BZ168:BZ$170)+10*(ROWS(BZ168:BZ$170)-1))/100</f>
        <v>0.21</v>
      </c>
      <c r="CA267" s="144">
        <f>(COLUMNS($BZ168:CA$170)+10*(ROWS(CA168:CA$170)-1))/100</f>
        <v>0.22</v>
      </c>
      <c r="CB267" s="144">
        <f>(COLUMNS($BZ168:CB$170)+10*(ROWS(CB168:CB$170)-1))/100</f>
        <v>0.23</v>
      </c>
      <c r="CC267" s="144">
        <f>(COLUMNS($BZ168:CC$170)+10*(ROWS(CC168:CC$170)-1))/100</f>
        <v>0.24</v>
      </c>
      <c r="CD267" s="144">
        <f>(COLUMNS($BZ168:CD$170)+10*(ROWS(CD168:CD$170)-1))/100</f>
        <v>0.25</v>
      </c>
      <c r="CE267" s="144">
        <f>(COLUMNS($BZ168:CE$170)+10*(ROWS(CE168:CE$170)-1))/100</f>
        <v>0.26</v>
      </c>
      <c r="CF267" s="144">
        <f>(COLUMNS($BZ168:CF$170)+10*(ROWS(CF168:CF$170)-1))/100</f>
        <v>0.27</v>
      </c>
      <c r="CG267" s="144">
        <f>(COLUMNS($BZ168:CG$170)+10*(ROWS(CG168:CG$170)-1))/100</f>
        <v>0.28000000000000003</v>
      </c>
      <c r="CH267" s="144">
        <f>(COLUMNS($BZ168:CH$170)+10*(ROWS(CH168:CH$170)-1))/100</f>
        <v>0.28999999999999998</v>
      </c>
      <c r="CI267" s="144">
        <f>(COLUMNS($BZ168:CI$170)+10*(ROWS(CI168:CI$170)-1))/100</f>
        <v>0.3</v>
      </c>
    </row>
    <row r="268" spans="78:87">
      <c r="BZ268" s="144">
        <f>(COLUMNS($BZ169:BZ$170)+10*(ROWS(BZ169:BZ$170)-1))/100</f>
        <v>0.11</v>
      </c>
      <c r="CA268" s="144">
        <f>(COLUMNS($BZ169:CA$170)+10*(ROWS(CA169:CA$170)-1))/100</f>
        <v>0.12</v>
      </c>
      <c r="CB268" s="144">
        <f>(COLUMNS($BZ169:CB$170)+10*(ROWS(CB169:CB$170)-1))/100</f>
        <v>0.13</v>
      </c>
      <c r="CC268" s="144">
        <f>(COLUMNS($BZ169:CC$170)+10*(ROWS(CC169:CC$170)-1))/100</f>
        <v>0.14000000000000001</v>
      </c>
      <c r="CD268" s="144">
        <f>(COLUMNS($BZ169:CD$170)+10*(ROWS(CD169:CD$170)-1))/100</f>
        <v>0.15</v>
      </c>
      <c r="CE268" s="144">
        <f>(COLUMNS($BZ169:CE$170)+10*(ROWS(CE169:CE$170)-1))/100</f>
        <v>0.16</v>
      </c>
      <c r="CF268" s="144">
        <f>(COLUMNS($BZ169:CF$170)+10*(ROWS(CF169:CF$170)-1))/100</f>
        <v>0.17</v>
      </c>
      <c r="CG268" s="144">
        <f>(COLUMNS($BZ169:CG$170)+10*(ROWS(CG169:CG$170)-1))/100</f>
        <v>0.18</v>
      </c>
      <c r="CH268" s="144">
        <f>(COLUMNS($BZ169:CH$170)+10*(ROWS(CH169:CH$170)-1))/100</f>
        <v>0.19</v>
      </c>
      <c r="CI268" s="144">
        <f>(COLUMNS($BZ169:CI$170)+10*(ROWS(CI169:CI$170)-1))/100</f>
        <v>0.2</v>
      </c>
    </row>
    <row r="269" spans="78:87">
      <c r="BZ269" s="144">
        <f>(COLUMNS($BZ170:BZ$170)+10*(ROWS(BZ170:BZ$170)-1))/100</f>
        <v>0.01</v>
      </c>
      <c r="CA269" s="144">
        <f>(COLUMNS($BZ170:CA$170)+10*(ROWS(CA170:CA$170)-1))/100</f>
        <v>0.02</v>
      </c>
      <c r="CB269" s="144">
        <f>(COLUMNS($BZ170:CB$170)+10*(ROWS(CB170:CB$170)-1))/100</f>
        <v>0.03</v>
      </c>
      <c r="CC269" s="144">
        <f>(COLUMNS($BZ170:CC$170)+10*(ROWS(CC170:CC$170)-1))/100</f>
        <v>0.04</v>
      </c>
      <c r="CD269" s="144">
        <f>(COLUMNS($BZ170:CD$170)+10*(ROWS(CD170:CD$170)-1))/100</f>
        <v>0.05</v>
      </c>
      <c r="CE269" s="144">
        <f>(COLUMNS($BZ170:CE$170)+10*(ROWS(CE170:CE$170)-1))/100</f>
        <v>0.06</v>
      </c>
      <c r="CF269" s="144">
        <f>(COLUMNS($BZ170:CF$170)+10*(ROWS(CF170:CF$170)-1))/100</f>
        <v>7.0000000000000007E-2</v>
      </c>
      <c r="CG269" s="144">
        <f>(COLUMNS($BZ170:CG$170)+10*(ROWS(CG170:CG$170)-1))/100</f>
        <v>0.08</v>
      </c>
      <c r="CH269" s="144">
        <f>(COLUMNS($BZ170:CH$170)+10*(ROWS(CH170:CH$170)-1))/100</f>
        <v>0.09</v>
      </c>
      <c r="CI269" s="144">
        <f>(COLUMNS($BZ170:CI$170)+10*(ROWS(CI170:CI$170)-1))/100</f>
        <v>0.1</v>
      </c>
    </row>
    <row r="270" spans="78:87">
      <c r="BZ270" s="115"/>
      <c r="CA270" s="115"/>
      <c r="CB270" s="115"/>
      <c r="CC270" s="115"/>
      <c r="CD270" s="115"/>
      <c r="CE270" s="115"/>
      <c r="CF270" s="115"/>
      <c r="CG270" s="115"/>
      <c r="CH270" s="115"/>
      <c r="CI270" s="115"/>
    </row>
    <row r="271" spans="78:87">
      <c r="BZ271" s="115"/>
      <c r="CA271" s="115"/>
      <c r="CB271" s="115"/>
      <c r="CC271" s="115"/>
      <c r="CD271" s="115"/>
      <c r="CE271" s="115"/>
      <c r="CF271" s="115"/>
      <c r="CG271" s="115"/>
      <c r="CH271" s="115"/>
      <c r="CI271" s="115"/>
    </row>
    <row r="272" spans="78:87">
      <c r="BZ272" s="115"/>
      <c r="CA272" s="115"/>
      <c r="CB272" s="115"/>
      <c r="CC272" s="115"/>
      <c r="CD272" s="115"/>
      <c r="CE272" s="115"/>
      <c r="CF272" s="115"/>
      <c r="CG272" s="115"/>
      <c r="CH272" s="115"/>
      <c r="CI272" s="115"/>
    </row>
    <row r="273" spans="78:133">
      <c r="BZ273" s="115"/>
      <c r="CA273" s="115"/>
      <c r="CB273" s="115"/>
      <c r="CC273" s="115"/>
      <c r="CD273" s="115"/>
      <c r="CE273" s="115"/>
      <c r="CF273" s="115"/>
      <c r="CG273" s="115"/>
      <c r="CH273" s="115"/>
      <c r="CI273" s="115"/>
    </row>
    <row r="274" spans="78:133">
      <c r="BZ274" s="115"/>
      <c r="CA274" s="115"/>
      <c r="CB274" s="115"/>
      <c r="CC274" s="115"/>
      <c r="CD274" s="115"/>
      <c r="CE274" s="115"/>
      <c r="CF274" s="115"/>
      <c r="CG274" s="115"/>
      <c r="CH274" s="115"/>
      <c r="CI274" s="115"/>
    </row>
    <row r="275" spans="78:133">
      <c r="BZ275" s="115"/>
      <c r="CA275" s="115"/>
      <c r="CB275" s="115"/>
      <c r="CC275" s="115"/>
      <c r="CD275" s="115"/>
      <c r="CE275" s="115"/>
      <c r="CF275" s="115"/>
      <c r="CG275" s="115"/>
      <c r="CH275" s="115"/>
      <c r="CI275" s="115"/>
    </row>
    <row r="276" spans="78:133">
      <c r="BZ276" s="115"/>
      <c r="CA276" s="115"/>
      <c r="CB276" s="115"/>
      <c r="CC276" s="115"/>
      <c r="CD276" s="115"/>
      <c r="CE276" s="115"/>
      <c r="CF276" s="115"/>
      <c r="CG276" s="115"/>
      <c r="CH276" s="115"/>
      <c r="CI276" s="115"/>
    </row>
    <row r="277" spans="78:133" ht="22.5" customHeight="1">
      <c r="BZ277" s="115"/>
      <c r="CA277" s="115"/>
      <c r="CB277" s="115"/>
      <c r="CC277" s="115"/>
      <c r="CD277" s="115"/>
      <c r="CE277" s="115"/>
      <c r="CF277" s="115"/>
      <c r="CG277" s="115"/>
      <c r="CH277" s="115"/>
      <c r="CI277" s="115"/>
      <c r="EC277" s="53" t="s">
        <v>139</v>
      </c>
    </row>
    <row r="278" spans="78:133" ht="174.75" customHeight="1">
      <c r="BZ278" s="115"/>
      <c r="CA278" s="115"/>
      <c r="CB278" s="115"/>
      <c r="CC278" s="115"/>
      <c r="CD278" s="115"/>
      <c r="CE278" s="115"/>
      <c r="CF278" s="115"/>
      <c r="CG278" s="115"/>
      <c r="CH278" s="115"/>
      <c r="CI278" s="115"/>
      <c r="EC278" s="53" t="s">
        <v>113</v>
      </c>
    </row>
    <row r="279" spans="78:133" ht="174.75" customHeight="1">
      <c r="BZ279" s="115"/>
      <c r="CA279" s="115"/>
      <c r="CB279" s="115"/>
      <c r="CC279" s="115"/>
      <c r="CD279" s="115"/>
      <c r="CE279" s="115"/>
      <c r="CF279" s="115"/>
      <c r="CG279" s="115"/>
      <c r="CH279" s="115"/>
      <c r="CI279" s="115"/>
      <c r="EC279" s="53" t="s">
        <v>114</v>
      </c>
    </row>
    <row r="280" spans="78:133" ht="174.75" customHeight="1">
      <c r="BZ280" s="115"/>
      <c r="CA280" s="115"/>
      <c r="CB280" s="115"/>
      <c r="CC280" s="115"/>
      <c r="CD280" s="115"/>
      <c r="CE280" s="115"/>
      <c r="CF280" s="115"/>
      <c r="CG280" s="115"/>
      <c r="CH280" s="115"/>
      <c r="CI280" s="115"/>
      <c r="EC280" s="53" t="s">
        <v>35</v>
      </c>
    </row>
    <row r="281" spans="78:133" ht="174.75" customHeight="1">
      <c r="BZ281" s="115"/>
      <c r="CA281" s="115"/>
      <c r="CB281" s="115"/>
      <c r="CC281" s="115"/>
      <c r="CD281" s="115"/>
      <c r="CE281" s="115"/>
      <c r="CF281" s="115"/>
      <c r="CG281" s="115"/>
      <c r="CH281" s="115"/>
      <c r="CI281" s="115"/>
      <c r="EC281" s="53" t="s">
        <v>140</v>
      </c>
    </row>
    <row r="282" spans="78:133" ht="174.75" customHeight="1">
      <c r="BZ282" s="115"/>
      <c r="CA282" s="115"/>
      <c r="CB282" s="115"/>
      <c r="CC282" s="115"/>
      <c r="CD282" s="115"/>
      <c r="CE282" s="115"/>
      <c r="CF282" s="115"/>
      <c r="CG282" s="115"/>
      <c r="CH282" s="115"/>
      <c r="CI282" s="115"/>
      <c r="EC282" s="53" t="s">
        <v>36</v>
      </c>
    </row>
    <row r="283" spans="78:133" ht="174.75" customHeight="1">
      <c r="BZ283" s="115"/>
      <c r="CA283" s="115"/>
      <c r="CB283" s="115"/>
      <c r="CC283" s="115"/>
      <c r="CD283" s="115"/>
      <c r="CE283" s="115"/>
      <c r="CF283" s="115"/>
      <c r="CG283" s="115"/>
      <c r="CH283" s="115"/>
      <c r="CI283" s="115"/>
      <c r="EC283" s="53" t="s">
        <v>141</v>
      </c>
    </row>
    <row r="284" spans="78:133" ht="174.75" customHeight="1">
      <c r="BZ284" s="115"/>
      <c r="CA284" s="115"/>
      <c r="CB284" s="115"/>
      <c r="CC284" s="115"/>
      <c r="CD284" s="115"/>
      <c r="CE284" s="115"/>
      <c r="CF284" s="115"/>
      <c r="CG284" s="115"/>
      <c r="CH284" s="115"/>
      <c r="CI284" s="115"/>
      <c r="EC284" s="53" t="s">
        <v>142</v>
      </c>
    </row>
    <row r="285" spans="78:133" ht="174.75" customHeight="1">
      <c r="BZ285" s="115"/>
      <c r="CA285" s="115"/>
      <c r="CB285" s="115"/>
      <c r="CC285" s="115"/>
      <c r="CD285" s="115"/>
      <c r="CE285" s="115"/>
      <c r="CF285" s="115"/>
      <c r="CG285" s="115"/>
      <c r="CH285" s="115"/>
      <c r="CI285" s="115"/>
      <c r="EC285" s="53" t="s">
        <v>143</v>
      </c>
    </row>
    <row r="286" spans="78:133" ht="174.75" customHeight="1">
      <c r="BZ286" s="115"/>
      <c r="CA286" s="115"/>
      <c r="CB286" s="115"/>
      <c r="CC286" s="115"/>
      <c r="CD286" s="115"/>
      <c r="CE286" s="115"/>
      <c r="CF286" s="115"/>
      <c r="CG286" s="115"/>
      <c r="CH286" s="115"/>
      <c r="CI286" s="115"/>
      <c r="EC286" s="53" t="s">
        <v>74</v>
      </c>
    </row>
    <row r="287" spans="78:133">
      <c r="BZ287" s="115"/>
      <c r="CA287" s="115"/>
      <c r="CB287" s="115"/>
      <c r="CC287" s="115"/>
      <c r="CD287" s="115"/>
      <c r="CE287" s="115"/>
      <c r="CF287" s="115"/>
      <c r="CG287" s="115"/>
      <c r="CH287" s="115"/>
      <c r="CI287" s="115"/>
    </row>
    <row r="288" spans="78:133">
      <c r="BZ288" s="115"/>
      <c r="CA288" s="115"/>
      <c r="CB288" s="115"/>
      <c r="CC288" s="115"/>
      <c r="CD288" s="115"/>
      <c r="CE288" s="115"/>
      <c r="CF288" s="115"/>
      <c r="CG288" s="115"/>
      <c r="CH288" s="115"/>
      <c r="CI288" s="115"/>
    </row>
    <row r="289" spans="78:87">
      <c r="BZ289" s="115"/>
      <c r="CA289" s="115"/>
      <c r="CB289" s="115"/>
      <c r="CC289" s="115"/>
      <c r="CD289" s="115"/>
      <c r="CE289" s="115"/>
      <c r="CF289" s="115"/>
      <c r="CG289" s="115"/>
      <c r="CH289" s="115"/>
      <c r="CI289" s="115"/>
    </row>
    <row r="290" spans="78:87">
      <c r="BZ290" s="115"/>
      <c r="CA290" s="115"/>
      <c r="CB290" s="115"/>
      <c r="CC290" s="115"/>
      <c r="CD290" s="115"/>
      <c r="CE290" s="115"/>
      <c r="CF290" s="115"/>
      <c r="CG290" s="115"/>
      <c r="CH290" s="115"/>
      <c r="CI290" s="115"/>
    </row>
    <row r="291" spans="78:87">
      <c r="BZ291" s="115"/>
      <c r="CA291" s="115"/>
      <c r="CB291" s="115"/>
      <c r="CC291" s="115"/>
      <c r="CD291" s="115"/>
      <c r="CE291" s="115"/>
      <c r="CF291" s="115"/>
      <c r="CG291" s="115"/>
      <c r="CH291" s="115"/>
      <c r="CI291" s="115"/>
    </row>
    <row r="292" spans="78:87">
      <c r="BZ292" s="115"/>
      <c r="CA292" s="115"/>
      <c r="CB292" s="115"/>
      <c r="CC292" s="115"/>
      <c r="CD292" s="115"/>
      <c r="CE292" s="115"/>
      <c r="CF292" s="115"/>
      <c r="CG292" s="115"/>
      <c r="CH292" s="115"/>
      <c r="CI292" s="115"/>
    </row>
    <row r="293" spans="78:87">
      <c r="BZ293" s="115"/>
      <c r="CA293" s="115"/>
      <c r="CB293" s="115"/>
      <c r="CC293" s="115"/>
      <c r="CD293" s="115"/>
      <c r="CE293" s="115"/>
      <c r="CF293" s="115"/>
      <c r="CG293" s="115"/>
      <c r="CH293" s="115"/>
      <c r="CI293" s="115"/>
    </row>
    <row r="294" spans="78:87">
      <c r="BZ294" s="115"/>
      <c r="CA294" s="115"/>
      <c r="CB294" s="115"/>
      <c r="CC294" s="115"/>
      <c r="CD294" s="115"/>
      <c r="CE294" s="115"/>
      <c r="CF294" s="115"/>
      <c r="CG294" s="115"/>
      <c r="CH294" s="115"/>
      <c r="CI294" s="115"/>
    </row>
    <row r="295" spans="78:87">
      <c r="BZ295" s="115"/>
      <c r="CA295" s="115"/>
      <c r="CB295" s="115"/>
      <c r="CC295" s="115"/>
      <c r="CD295" s="115"/>
      <c r="CE295" s="115"/>
      <c r="CF295" s="115"/>
      <c r="CG295" s="115"/>
      <c r="CH295" s="115"/>
      <c r="CI295" s="115"/>
    </row>
    <row r="296" spans="78:87">
      <c r="BZ296" s="115"/>
      <c r="CA296" s="115"/>
      <c r="CB296" s="115"/>
      <c r="CC296" s="115"/>
      <c r="CD296" s="115"/>
      <c r="CE296" s="115"/>
      <c r="CF296" s="115"/>
      <c r="CG296" s="115"/>
      <c r="CH296" s="115"/>
      <c r="CI296" s="115"/>
    </row>
    <row r="297" spans="78:87">
      <c r="BZ297" s="115"/>
      <c r="CA297" s="115"/>
      <c r="CB297" s="115"/>
      <c r="CC297" s="115"/>
      <c r="CD297" s="115"/>
      <c r="CE297" s="115"/>
      <c r="CF297" s="115"/>
      <c r="CG297" s="115"/>
      <c r="CH297" s="115"/>
      <c r="CI297" s="115"/>
    </row>
    <row r="298" spans="78:87">
      <c r="BZ298" s="115"/>
      <c r="CA298" s="115"/>
      <c r="CB298" s="115"/>
      <c r="CC298" s="115"/>
      <c r="CD298" s="115"/>
      <c r="CE298" s="115"/>
      <c r="CF298" s="115"/>
      <c r="CG298" s="115"/>
      <c r="CH298" s="115"/>
      <c r="CI298" s="115"/>
    </row>
    <row r="299" spans="78:87">
      <c r="BZ299" s="115"/>
      <c r="CA299" s="115"/>
      <c r="CB299" s="115"/>
      <c r="CC299" s="115"/>
      <c r="CD299" s="115"/>
      <c r="CE299" s="115"/>
      <c r="CF299" s="115"/>
      <c r="CG299" s="115"/>
      <c r="CH299" s="115"/>
      <c r="CI299" s="115"/>
    </row>
    <row r="300" spans="78:87">
      <c r="BZ300" s="115"/>
      <c r="CA300" s="115"/>
      <c r="CB300" s="115"/>
      <c r="CC300" s="115"/>
      <c r="CD300" s="115"/>
      <c r="CE300" s="115"/>
      <c r="CF300" s="115"/>
      <c r="CG300" s="115"/>
      <c r="CH300" s="115"/>
      <c r="CI300" s="115"/>
    </row>
    <row r="301" spans="78:87">
      <c r="BZ301" s="115"/>
      <c r="CA301" s="115"/>
      <c r="CB301" s="115"/>
      <c r="CC301" s="115"/>
      <c r="CD301" s="115"/>
      <c r="CE301" s="115"/>
      <c r="CF301" s="115"/>
      <c r="CG301" s="115"/>
      <c r="CH301" s="115"/>
      <c r="CI301" s="115"/>
    </row>
    <row r="302" spans="78:87">
      <c r="BZ302" s="115"/>
      <c r="CA302" s="115"/>
      <c r="CB302" s="115"/>
      <c r="CC302" s="115"/>
      <c r="CD302" s="115"/>
      <c r="CE302" s="115"/>
      <c r="CF302" s="115"/>
      <c r="CG302" s="115"/>
      <c r="CH302" s="115"/>
      <c r="CI302" s="115"/>
    </row>
    <row r="303" spans="78:87">
      <c r="BZ303" s="115"/>
      <c r="CA303" s="115"/>
      <c r="CB303" s="115"/>
      <c r="CC303" s="115"/>
      <c r="CD303" s="115"/>
      <c r="CE303" s="115"/>
      <c r="CF303" s="115"/>
      <c r="CG303" s="115"/>
      <c r="CH303" s="115"/>
      <c r="CI303" s="115"/>
    </row>
    <row r="304" spans="78:87">
      <c r="BZ304" s="115"/>
      <c r="CA304" s="115"/>
      <c r="CB304" s="115"/>
      <c r="CC304" s="115"/>
      <c r="CD304" s="115"/>
      <c r="CE304" s="115"/>
      <c r="CF304" s="115"/>
      <c r="CG304" s="115"/>
      <c r="CH304" s="115"/>
      <c r="CI304" s="115"/>
    </row>
    <row r="305" spans="78:87">
      <c r="BZ305" s="115"/>
      <c r="CA305" s="115"/>
      <c r="CB305" s="115"/>
      <c r="CC305" s="115"/>
      <c r="CD305" s="115"/>
      <c r="CE305" s="115"/>
      <c r="CF305" s="115"/>
      <c r="CG305" s="115"/>
      <c r="CH305" s="115"/>
      <c r="CI305" s="115"/>
    </row>
    <row r="306" spans="78:87">
      <c r="BZ306" s="115"/>
      <c r="CA306" s="115"/>
      <c r="CB306" s="115"/>
      <c r="CC306" s="115"/>
      <c r="CD306" s="115"/>
      <c r="CE306" s="115"/>
      <c r="CF306" s="115"/>
      <c r="CG306" s="115"/>
      <c r="CH306" s="115"/>
      <c r="CI306" s="115"/>
    </row>
    <row r="307" spans="78:87">
      <c r="BZ307" s="115"/>
      <c r="CA307" s="115"/>
      <c r="CB307" s="115"/>
      <c r="CC307" s="115"/>
      <c r="CD307" s="115"/>
      <c r="CE307" s="115"/>
      <c r="CF307" s="115"/>
      <c r="CG307" s="115"/>
      <c r="CH307" s="115"/>
      <c r="CI307" s="115"/>
    </row>
    <row r="308" spans="78:87">
      <c r="BZ308" s="115"/>
      <c r="CA308" s="115"/>
      <c r="CB308" s="115"/>
      <c r="CC308" s="115"/>
      <c r="CD308" s="115"/>
      <c r="CE308" s="115"/>
      <c r="CF308" s="115"/>
      <c r="CG308" s="115"/>
      <c r="CH308" s="115"/>
      <c r="CI308" s="115"/>
    </row>
    <row r="309" spans="78:87">
      <c r="BZ309" s="115"/>
      <c r="CA309" s="115"/>
      <c r="CB309" s="115"/>
      <c r="CC309" s="115"/>
      <c r="CD309" s="115"/>
      <c r="CE309" s="115"/>
      <c r="CF309" s="115"/>
      <c r="CG309" s="115"/>
      <c r="CH309" s="115"/>
      <c r="CI309" s="115"/>
    </row>
    <row r="310" spans="78:87">
      <c r="BZ310" s="115"/>
      <c r="CA310" s="115"/>
      <c r="CB310" s="115"/>
      <c r="CC310" s="115"/>
      <c r="CD310" s="115"/>
      <c r="CE310" s="115"/>
      <c r="CF310" s="115"/>
      <c r="CG310" s="115"/>
      <c r="CH310" s="115"/>
      <c r="CI310" s="115"/>
    </row>
    <row r="311" spans="78:87">
      <c r="BZ311" s="115"/>
      <c r="CA311" s="115"/>
      <c r="CB311" s="115"/>
      <c r="CC311" s="115"/>
      <c r="CD311" s="115"/>
      <c r="CE311" s="115"/>
      <c r="CF311" s="115"/>
      <c r="CG311" s="115"/>
      <c r="CH311" s="115"/>
      <c r="CI311" s="115"/>
    </row>
    <row r="312" spans="78:87">
      <c r="BZ312" s="115"/>
      <c r="CA312" s="115"/>
      <c r="CB312" s="115"/>
      <c r="CC312" s="115"/>
      <c r="CD312" s="115"/>
      <c r="CE312" s="115"/>
      <c r="CF312" s="115"/>
      <c r="CG312" s="115"/>
      <c r="CH312" s="115"/>
      <c r="CI312" s="115"/>
    </row>
    <row r="313" spans="78:87">
      <c r="BZ313" s="115"/>
      <c r="CA313" s="115"/>
      <c r="CB313" s="115"/>
      <c r="CC313" s="115"/>
      <c r="CD313" s="115"/>
      <c r="CE313" s="115"/>
      <c r="CF313" s="115"/>
      <c r="CG313" s="115"/>
      <c r="CH313" s="115"/>
      <c r="CI313" s="115"/>
    </row>
    <row r="314" spans="78:87">
      <c r="BZ314" s="115"/>
      <c r="CA314" s="115"/>
      <c r="CB314" s="115"/>
      <c r="CC314" s="115"/>
      <c r="CD314" s="115"/>
      <c r="CE314" s="115"/>
      <c r="CF314" s="115"/>
      <c r="CG314" s="115"/>
      <c r="CH314" s="115"/>
      <c r="CI314" s="115"/>
    </row>
    <row r="315" spans="78:87">
      <c r="BZ315" s="115"/>
      <c r="CA315" s="115"/>
      <c r="CB315" s="115"/>
      <c r="CC315" s="115"/>
      <c r="CD315" s="115"/>
      <c r="CE315" s="115"/>
      <c r="CF315" s="115"/>
      <c r="CG315" s="115"/>
      <c r="CH315" s="115"/>
      <c r="CI315" s="115"/>
    </row>
    <row r="316" spans="78:87">
      <c r="BZ316" s="115"/>
      <c r="CA316" s="115"/>
      <c r="CB316" s="115"/>
      <c r="CC316" s="115"/>
      <c r="CD316" s="115"/>
      <c r="CE316" s="115"/>
      <c r="CF316" s="115"/>
      <c r="CG316" s="115"/>
      <c r="CH316" s="115"/>
      <c r="CI316" s="115"/>
    </row>
    <row r="317" spans="78:87">
      <c r="BZ317" s="115"/>
      <c r="CA317" s="115"/>
      <c r="CB317" s="115"/>
      <c r="CC317" s="115"/>
      <c r="CD317" s="115"/>
      <c r="CE317" s="115"/>
      <c r="CF317" s="115"/>
      <c r="CG317" s="115"/>
      <c r="CH317" s="115"/>
      <c r="CI317" s="115"/>
    </row>
    <row r="318" spans="78:87">
      <c r="BZ318" s="115"/>
      <c r="CA318" s="115"/>
      <c r="CB318" s="115"/>
      <c r="CC318" s="115"/>
      <c r="CD318" s="115"/>
      <c r="CE318" s="115"/>
      <c r="CF318" s="115"/>
      <c r="CG318" s="115"/>
      <c r="CH318" s="115"/>
      <c r="CI318" s="115"/>
    </row>
    <row r="319" spans="78:87">
      <c r="BZ319" s="115"/>
      <c r="CA319" s="115"/>
      <c r="CB319" s="115"/>
      <c r="CC319" s="115"/>
      <c r="CD319" s="115"/>
      <c r="CE319" s="115"/>
      <c r="CF319" s="115"/>
      <c r="CG319" s="115"/>
      <c r="CH319" s="115"/>
      <c r="CI319" s="115"/>
    </row>
    <row r="320" spans="78:87">
      <c r="BZ320" s="115"/>
      <c r="CA320" s="115"/>
      <c r="CB320" s="115"/>
      <c r="CC320" s="115"/>
      <c r="CD320" s="115"/>
      <c r="CE320" s="115"/>
      <c r="CF320" s="115"/>
      <c r="CG320" s="115"/>
      <c r="CH320" s="115"/>
      <c r="CI320" s="115"/>
    </row>
    <row r="321" spans="78:87">
      <c r="BZ321" s="115"/>
      <c r="CA321" s="115"/>
      <c r="CB321" s="115"/>
      <c r="CC321" s="115"/>
      <c r="CD321" s="115"/>
      <c r="CE321" s="115"/>
      <c r="CF321" s="115"/>
      <c r="CG321" s="115"/>
      <c r="CH321" s="115"/>
      <c r="CI321" s="115"/>
    </row>
    <row r="322" spans="78:87">
      <c r="BZ322" s="115"/>
      <c r="CA322" s="115"/>
      <c r="CB322" s="115"/>
      <c r="CC322" s="115"/>
      <c r="CD322" s="115"/>
      <c r="CE322" s="115"/>
      <c r="CF322" s="115"/>
      <c r="CG322" s="115"/>
      <c r="CH322" s="115"/>
      <c r="CI322" s="115"/>
    </row>
    <row r="323" spans="78:87">
      <c r="BZ323" s="115"/>
      <c r="CA323" s="115"/>
      <c r="CB323" s="115"/>
      <c r="CC323" s="115"/>
      <c r="CD323" s="115"/>
      <c r="CE323" s="115"/>
      <c r="CF323" s="115"/>
      <c r="CG323" s="115"/>
      <c r="CH323" s="115"/>
      <c r="CI323" s="115"/>
    </row>
    <row r="324" spans="78:87">
      <c r="BZ324" s="115"/>
      <c r="CA324" s="115"/>
      <c r="CB324" s="115"/>
      <c r="CC324" s="115"/>
      <c r="CD324" s="115"/>
      <c r="CE324" s="115"/>
      <c r="CF324" s="115"/>
      <c r="CG324" s="115"/>
      <c r="CH324" s="115"/>
      <c r="CI324" s="115"/>
    </row>
    <row r="325" spans="78:87">
      <c r="BZ325" s="115"/>
      <c r="CA325" s="115"/>
      <c r="CB325" s="115"/>
      <c r="CC325" s="115"/>
      <c r="CD325" s="115"/>
      <c r="CE325" s="115"/>
      <c r="CF325" s="115"/>
      <c r="CG325" s="115"/>
      <c r="CH325" s="115"/>
      <c r="CI325" s="115"/>
    </row>
    <row r="326" spans="78:87">
      <c r="BZ326" s="115"/>
      <c r="CA326" s="115"/>
      <c r="CB326" s="115"/>
      <c r="CC326" s="115"/>
      <c r="CD326" s="115"/>
      <c r="CE326" s="115"/>
      <c r="CF326" s="115"/>
      <c r="CG326" s="115"/>
      <c r="CH326" s="115"/>
      <c r="CI326" s="115"/>
    </row>
    <row r="327" spans="78:87">
      <c r="BZ327" s="115"/>
      <c r="CA327" s="115"/>
      <c r="CB327" s="115"/>
      <c r="CC327" s="115"/>
      <c r="CD327" s="115"/>
      <c r="CE327" s="115"/>
      <c r="CF327" s="115"/>
      <c r="CG327" s="115"/>
      <c r="CH327" s="115"/>
      <c r="CI327" s="115"/>
    </row>
    <row r="328" spans="78:87">
      <c r="BZ328" s="115"/>
      <c r="CA328" s="115"/>
      <c r="CB328" s="115"/>
      <c r="CC328" s="115"/>
      <c r="CD328" s="115"/>
      <c r="CE328" s="115"/>
      <c r="CF328" s="115"/>
      <c r="CG328" s="115"/>
      <c r="CH328" s="115"/>
      <c r="CI328" s="115"/>
    </row>
    <row r="329" spans="78:87">
      <c r="BZ329" s="115"/>
      <c r="CA329" s="115"/>
      <c r="CB329" s="115"/>
      <c r="CC329" s="115"/>
      <c r="CD329" s="115"/>
      <c r="CE329" s="115"/>
      <c r="CF329" s="115"/>
      <c r="CG329" s="115"/>
      <c r="CH329" s="115"/>
      <c r="CI329" s="115"/>
    </row>
    <row r="330" spans="78:87">
      <c r="BZ330" s="115"/>
      <c r="CA330" s="115"/>
      <c r="CB330" s="115"/>
      <c r="CC330" s="115"/>
      <c r="CD330" s="115"/>
      <c r="CE330" s="115"/>
      <c r="CF330" s="115"/>
      <c r="CG330" s="115"/>
      <c r="CH330" s="115"/>
      <c r="CI330" s="115"/>
    </row>
    <row r="331" spans="78:87">
      <c r="BZ331" s="115"/>
      <c r="CA331" s="115"/>
      <c r="CB331" s="115"/>
      <c r="CC331" s="115"/>
      <c r="CD331" s="115"/>
      <c r="CE331" s="115"/>
      <c r="CF331" s="115"/>
      <c r="CG331" s="115"/>
      <c r="CH331" s="115"/>
      <c r="CI331" s="115"/>
    </row>
    <row r="332" spans="78:87">
      <c r="BZ332" s="115"/>
      <c r="CA332" s="115"/>
      <c r="CB332" s="115"/>
      <c r="CC332" s="115"/>
      <c r="CD332" s="115"/>
      <c r="CE332" s="115"/>
      <c r="CF332" s="115"/>
      <c r="CG332" s="115"/>
      <c r="CH332" s="115"/>
      <c r="CI332" s="115"/>
    </row>
    <row r="333" spans="78:87">
      <c r="BZ333" s="115"/>
      <c r="CA333" s="115"/>
      <c r="CB333" s="115"/>
      <c r="CC333" s="115"/>
      <c r="CD333" s="115"/>
      <c r="CE333" s="115"/>
      <c r="CF333" s="115"/>
      <c r="CG333" s="115"/>
      <c r="CH333" s="115"/>
      <c r="CI333" s="115"/>
    </row>
    <row r="334" spans="78:87">
      <c r="BZ334" s="115"/>
      <c r="CA334" s="115"/>
      <c r="CB334" s="115"/>
      <c r="CC334" s="115"/>
      <c r="CD334" s="115"/>
      <c r="CE334" s="115"/>
      <c r="CF334" s="115"/>
      <c r="CG334" s="115"/>
      <c r="CH334" s="115"/>
      <c r="CI334" s="115"/>
    </row>
    <row r="335" spans="78:87">
      <c r="BZ335" s="115"/>
      <c r="CA335" s="115"/>
      <c r="CB335" s="115"/>
      <c r="CC335" s="115"/>
      <c r="CD335" s="115"/>
      <c r="CE335" s="115"/>
      <c r="CF335" s="115"/>
      <c r="CG335" s="115"/>
      <c r="CH335" s="115"/>
      <c r="CI335" s="115"/>
    </row>
    <row r="336" spans="78:87">
      <c r="BZ336" s="115"/>
      <c r="CA336" s="115"/>
      <c r="CB336" s="115"/>
      <c r="CC336" s="115"/>
      <c r="CD336" s="115"/>
      <c r="CE336" s="115"/>
      <c r="CF336" s="115"/>
      <c r="CG336" s="115"/>
      <c r="CH336" s="115"/>
      <c r="CI336" s="115"/>
    </row>
    <row r="337" spans="78:87">
      <c r="BZ337" s="115"/>
      <c r="CA337" s="115"/>
      <c r="CB337" s="115"/>
      <c r="CC337" s="115"/>
      <c r="CD337" s="115"/>
      <c r="CE337" s="115"/>
      <c r="CF337" s="115"/>
      <c r="CG337" s="115"/>
      <c r="CH337" s="115"/>
      <c r="CI337" s="115"/>
    </row>
    <row r="338" spans="78:87">
      <c r="BZ338" s="115"/>
      <c r="CA338" s="115"/>
      <c r="CB338" s="115"/>
      <c r="CC338" s="115"/>
      <c r="CD338" s="115"/>
      <c r="CE338" s="115"/>
      <c r="CF338" s="115"/>
      <c r="CG338" s="115"/>
      <c r="CH338" s="115"/>
      <c r="CI338" s="115"/>
    </row>
    <row r="339" spans="78:87">
      <c r="BZ339" s="115"/>
      <c r="CA339" s="115"/>
      <c r="CB339" s="115"/>
      <c r="CC339" s="115"/>
      <c r="CD339" s="115"/>
      <c r="CE339" s="115"/>
      <c r="CF339" s="115"/>
      <c r="CG339" s="115"/>
      <c r="CH339" s="115"/>
      <c r="CI339" s="115"/>
    </row>
    <row r="340" spans="78:87">
      <c r="BZ340" s="115"/>
      <c r="CA340" s="115"/>
      <c r="CB340" s="115"/>
      <c r="CC340" s="115"/>
      <c r="CD340" s="115"/>
      <c r="CE340" s="115"/>
      <c r="CF340" s="115"/>
      <c r="CG340" s="115"/>
      <c r="CH340" s="115"/>
      <c r="CI340" s="115"/>
    </row>
    <row r="341" spans="78:87">
      <c r="BZ341" s="115"/>
      <c r="CA341" s="115"/>
      <c r="CB341" s="115"/>
      <c r="CC341" s="115"/>
      <c r="CD341" s="115"/>
      <c r="CE341" s="115"/>
      <c r="CF341" s="115"/>
      <c r="CG341" s="115"/>
      <c r="CH341" s="115"/>
      <c r="CI341" s="115"/>
    </row>
    <row r="342" spans="78:87">
      <c r="BZ342" s="115"/>
      <c r="CA342" s="115"/>
      <c r="CB342" s="115"/>
      <c r="CC342" s="115"/>
      <c r="CD342" s="115"/>
      <c r="CE342" s="115"/>
      <c r="CF342" s="115"/>
      <c r="CG342" s="115"/>
      <c r="CH342" s="115"/>
      <c r="CI342" s="115"/>
    </row>
    <row r="343" spans="78:87">
      <c r="BZ343" s="115"/>
      <c r="CA343" s="115"/>
      <c r="CB343" s="115"/>
      <c r="CC343" s="115"/>
      <c r="CD343" s="115"/>
      <c r="CE343" s="115"/>
      <c r="CF343" s="115"/>
      <c r="CG343" s="115"/>
      <c r="CH343" s="115"/>
      <c r="CI343" s="115"/>
    </row>
    <row r="344" spans="78:87">
      <c r="BZ344" s="115"/>
      <c r="CA344" s="115"/>
      <c r="CB344" s="115"/>
      <c r="CC344" s="115"/>
      <c r="CD344" s="115"/>
      <c r="CE344" s="115"/>
      <c r="CF344" s="115"/>
      <c r="CG344" s="115"/>
      <c r="CH344" s="115"/>
      <c r="CI344" s="115"/>
    </row>
    <row r="345" spans="78:87">
      <c r="BZ345" s="115"/>
      <c r="CA345" s="115"/>
      <c r="CB345" s="115"/>
      <c r="CC345" s="115"/>
      <c r="CD345" s="115"/>
      <c r="CE345" s="115"/>
      <c r="CF345" s="115"/>
      <c r="CG345" s="115"/>
      <c r="CH345" s="115"/>
      <c r="CI345" s="115"/>
    </row>
    <row r="346" spans="78:87">
      <c r="BZ346" s="115"/>
      <c r="CA346" s="115"/>
      <c r="CB346" s="115"/>
      <c r="CC346" s="115"/>
      <c r="CD346" s="115"/>
      <c r="CE346" s="115"/>
      <c r="CF346" s="115"/>
      <c r="CG346" s="115"/>
      <c r="CH346" s="115"/>
      <c r="CI346" s="115"/>
    </row>
    <row r="347" spans="78:87">
      <c r="BZ347" s="115"/>
      <c r="CA347" s="115"/>
      <c r="CB347" s="115"/>
      <c r="CC347" s="115"/>
      <c r="CD347" s="115"/>
      <c r="CE347" s="115"/>
      <c r="CF347" s="115"/>
      <c r="CG347" s="115"/>
      <c r="CH347" s="115"/>
      <c r="CI347" s="115"/>
    </row>
    <row r="348" spans="78:87">
      <c r="BZ348" s="115"/>
      <c r="CA348" s="115"/>
      <c r="CB348" s="115"/>
      <c r="CC348" s="115"/>
      <c r="CD348" s="115"/>
      <c r="CE348" s="115"/>
      <c r="CF348" s="115"/>
      <c r="CG348" s="115"/>
      <c r="CH348" s="115"/>
      <c r="CI348" s="115"/>
    </row>
    <row r="349" spans="78:87">
      <c r="BZ349" s="115"/>
      <c r="CA349" s="115"/>
      <c r="CB349" s="115"/>
      <c r="CC349" s="115"/>
      <c r="CD349" s="115"/>
      <c r="CE349" s="115"/>
      <c r="CF349" s="115"/>
      <c r="CG349" s="115"/>
      <c r="CH349" s="115"/>
      <c r="CI349" s="115"/>
    </row>
    <row r="350" spans="78:87">
      <c r="BZ350" s="115"/>
      <c r="CA350" s="115"/>
      <c r="CB350" s="115"/>
      <c r="CC350" s="115"/>
      <c r="CD350" s="115"/>
      <c r="CE350" s="115"/>
      <c r="CF350" s="115"/>
      <c r="CG350" s="115"/>
      <c r="CH350" s="115"/>
      <c r="CI350" s="115"/>
    </row>
    <row r="351" spans="78:87">
      <c r="BZ351" s="115"/>
      <c r="CA351" s="115"/>
      <c r="CB351" s="115"/>
      <c r="CC351" s="115"/>
      <c r="CD351" s="115"/>
      <c r="CE351" s="115"/>
      <c r="CF351" s="115"/>
      <c r="CG351" s="115"/>
      <c r="CH351" s="115"/>
      <c r="CI351" s="115"/>
    </row>
    <row r="352" spans="78:87">
      <c r="BZ352" s="115"/>
      <c r="CA352" s="115"/>
      <c r="CB352" s="115"/>
      <c r="CC352" s="115"/>
      <c r="CD352" s="115"/>
      <c r="CE352" s="115"/>
      <c r="CF352" s="115"/>
      <c r="CG352" s="115"/>
      <c r="CH352" s="115"/>
      <c r="CI352" s="115"/>
    </row>
    <row r="353" spans="78:87">
      <c r="BZ353" s="115"/>
      <c r="CA353" s="115"/>
      <c r="CB353" s="115"/>
      <c r="CC353" s="115"/>
      <c r="CD353" s="115"/>
      <c r="CE353" s="115"/>
      <c r="CF353" s="115"/>
      <c r="CG353" s="115"/>
      <c r="CH353" s="115"/>
      <c r="CI353" s="115"/>
    </row>
    <row r="354" spans="78:87">
      <c r="BZ354" s="115"/>
      <c r="CA354" s="115"/>
      <c r="CB354" s="115"/>
      <c r="CC354" s="115"/>
      <c r="CD354" s="115"/>
      <c r="CE354" s="115"/>
      <c r="CF354" s="115"/>
      <c r="CG354" s="115"/>
      <c r="CH354" s="115"/>
      <c r="CI354" s="115"/>
    </row>
    <row r="355" spans="78:87">
      <c r="BZ355" s="115"/>
      <c r="CA355" s="115"/>
      <c r="CB355" s="115"/>
      <c r="CC355" s="115"/>
      <c r="CD355" s="115"/>
      <c r="CE355" s="115"/>
      <c r="CF355" s="115"/>
      <c r="CG355" s="115"/>
      <c r="CH355" s="115"/>
      <c r="CI355" s="115"/>
    </row>
    <row r="356" spans="78:87">
      <c r="BZ356" s="115"/>
      <c r="CA356" s="115"/>
      <c r="CB356" s="115"/>
      <c r="CC356" s="115"/>
      <c r="CD356" s="115"/>
      <c r="CE356" s="115"/>
      <c r="CF356" s="115"/>
      <c r="CG356" s="115"/>
      <c r="CH356" s="115"/>
      <c r="CI356" s="115"/>
    </row>
    <row r="357" spans="78:87">
      <c r="BZ357" s="115"/>
      <c r="CA357" s="115"/>
      <c r="CB357" s="115"/>
      <c r="CC357" s="115"/>
      <c r="CD357" s="115"/>
      <c r="CE357" s="115"/>
      <c r="CF357" s="115"/>
      <c r="CG357" s="115"/>
      <c r="CH357" s="115"/>
      <c r="CI357" s="115"/>
    </row>
    <row r="358" spans="78:87">
      <c r="BZ358" s="115"/>
      <c r="CA358" s="115"/>
      <c r="CB358" s="115"/>
      <c r="CC358" s="115"/>
      <c r="CD358" s="115"/>
      <c r="CE358" s="115"/>
      <c r="CF358" s="115"/>
      <c r="CG358" s="115"/>
      <c r="CH358" s="115"/>
      <c r="CI358" s="115"/>
    </row>
    <row r="359" spans="78:87">
      <c r="BZ359" s="115"/>
      <c r="CA359" s="115"/>
      <c r="CB359" s="115"/>
      <c r="CC359" s="115"/>
      <c r="CD359" s="115"/>
      <c r="CE359" s="115"/>
      <c r="CF359" s="115"/>
      <c r="CG359" s="115"/>
      <c r="CH359" s="115"/>
      <c r="CI359" s="115"/>
    </row>
    <row r="360" spans="78:87">
      <c r="BZ360" s="115"/>
      <c r="CA360" s="115"/>
      <c r="CB360" s="115"/>
      <c r="CC360" s="115"/>
      <c r="CD360" s="115"/>
      <c r="CE360" s="115"/>
      <c r="CF360" s="115"/>
      <c r="CG360" s="115"/>
      <c r="CH360" s="115"/>
      <c r="CI360" s="115"/>
    </row>
    <row r="361" spans="78:87">
      <c r="BZ361" s="115"/>
      <c r="CA361" s="115"/>
      <c r="CB361" s="115"/>
      <c r="CC361" s="115"/>
      <c r="CD361" s="115"/>
      <c r="CE361" s="115"/>
      <c r="CF361" s="115"/>
      <c r="CG361" s="115"/>
      <c r="CH361" s="115"/>
      <c r="CI361" s="115"/>
    </row>
    <row r="362" spans="78:87">
      <c r="BZ362" s="115"/>
      <c r="CA362" s="115"/>
      <c r="CB362" s="115"/>
      <c r="CC362" s="115"/>
      <c r="CD362" s="115"/>
      <c r="CE362" s="115"/>
      <c r="CF362" s="115"/>
      <c r="CG362" s="115"/>
      <c r="CH362" s="115"/>
      <c r="CI362" s="115"/>
    </row>
    <row r="363" spans="78:87">
      <c r="BZ363" s="115"/>
      <c r="CA363" s="115"/>
      <c r="CB363" s="115"/>
      <c r="CC363" s="115"/>
      <c r="CD363" s="115"/>
      <c r="CE363" s="115"/>
      <c r="CF363" s="115"/>
      <c r="CG363" s="115"/>
      <c r="CH363" s="115"/>
      <c r="CI363" s="115"/>
    </row>
    <row r="364" spans="78:87">
      <c r="BZ364" s="115"/>
      <c r="CA364" s="115"/>
      <c r="CB364" s="115"/>
      <c r="CC364" s="115"/>
      <c r="CD364" s="115"/>
      <c r="CE364" s="115"/>
      <c r="CF364" s="115"/>
      <c r="CG364" s="115"/>
      <c r="CH364" s="115"/>
      <c r="CI364" s="115"/>
    </row>
    <row r="365" spans="78:87">
      <c r="BZ365" s="115"/>
      <c r="CA365" s="115"/>
      <c r="CB365" s="115"/>
      <c r="CC365" s="115"/>
      <c r="CD365" s="115"/>
      <c r="CE365" s="115"/>
      <c r="CF365" s="115"/>
      <c r="CG365" s="115"/>
      <c r="CH365" s="115"/>
      <c r="CI365" s="115"/>
    </row>
    <row r="366" spans="78:87">
      <c r="BZ366" s="115"/>
      <c r="CA366" s="115"/>
      <c r="CB366" s="115"/>
      <c r="CC366" s="115"/>
      <c r="CD366" s="115"/>
      <c r="CE366" s="115"/>
      <c r="CF366" s="115"/>
      <c r="CG366" s="115"/>
      <c r="CH366" s="115"/>
      <c r="CI366" s="115"/>
    </row>
    <row r="367" spans="78:87">
      <c r="BZ367" s="115"/>
      <c r="CA367" s="115"/>
      <c r="CB367" s="115"/>
      <c r="CC367" s="115"/>
      <c r="CD367" s="115"/>
      <c r="CE367" s="115"/>
      <c r="CF367" s="115"/>
      <c r="CG367" s="115"/>
      <c r="CH367" s="115"/>
      <c r="CI367" s="115"/>
    </row>
    <row r="368" spans="78:87">
      <c r="BZ368" s="115"/>
      <c r="CA368" s="115"/>
      <c r="CB368" s="115"/>
      <c r="CC368" s="115"/>
      <c r="CD368" s="115"/>
      <c r="CE368" s="115"/>
      <c r="CF368" s="115"/>
      <c r="CG368" s="115"/>
      <c r="CH368" s="115"/>
      <c r="CI368" s="115"/>
    </row>
    <row r="369" spans="78:87">
      <c r="BZ369" s="115"/>
      <c r="CA369" s="115"/>
      <c r="CB369" s="115"/>
      <c r="CC369" s="115"/>
      <c r="CD369" s="115"/>
      <c r="CE369" s="115"/>
      <c r="CF369" s="115"/>
      <c r="CG369" s="115"/>
      <c r="CH369" s="115"/>
      <c r="CI369" s="115"/>
    </row>
    <row r="370" spans="78:87">
      <c r="BZ370" s="115"/>
      <c r="CA370" s="115"/>
      <c r="CB370" s="115"/>
      <c r="CC370" s="115"/>
      <c r="CD370" s="115"/>
      <c r="CE370" s="115"/>
      <c r="CF370" s="115"/>
      <c r="CG370" s="115"/>
      <c r="CH370" s="115"/>
      <c r="CI370" s="115"/>
    </row>
    <row r="371" spans="78:87">
      <c r="BZ371" s="115"/>
      <c r="CA371" s="115"/>
      <c r="CB371" s="115"/>
      <c r="CC371" s="115"/>
      <c r="CD371" s="115"/>
      <c r="CE371" s="115"/>
      <c r="CF371" s="115"/>
      <c r="CG371" s="115"/>
      <c r="CH371" s="115"/>
      <c r="CI371" s="115"/>
    </row>
    <row r="372" spans="78:87">
      <c r="BZ372" s="115"/>
      <c r="CA372" s="115"/>
      <c r="CB372" s="115"/>
      <c r="CC372" s="115"/>
      <c r="CD372" s="115"/>
      <c r="CE372" s="115"/>
      <c r="CF372" s="115"/>
      <c r="CG372" s="115"/>
      <c r="CH372" s="115"/>
      <c r="CI372" s="115"/>
    </row>
    <row r="373" spans="78:87">
      <c r="BZ373" s="115"/>
      <c r="CA373" s="115"/>
      <c r="CB373" s="115"/>
      <c r="CC373" s="115"/>
      <c r="CD373" s="115"/>
      <c r="CE373" s="115"/>
      <c r="CF373" s="115"/>
      <c r="CG373" s="115"/>
      <c r="CH373" s="115"/>
      <c r="CI373" s="115"/>
    </row>
    <row r="374" spans="78:87">
      <c r="BZ374" s="115"/>
      <c r="CA374" s="115"/>
      <c r="CB374" s="115"/>
      <c r="CC374" s="115"/>
      <c r="CD374" s="115"/>
      <c r="CE374" s="115"/>
      <c r="CF374" s="115"/>
      <c r="CG374" s="115"/>
      <c r="CH374" s="115"/>
      <c r="CI374" s="115"/>
    </row>
    <row r="375" spans="78:87">
      <c r="BZ375" s="115"/>
      <c r="CA375" s="115"/>
      <c r="CB375" s="115"/>
      <c r="CC375" s="115"/>
      <c r="CD375" s="115"/>
      <c r="CE375" s="115"/>
      <c r="CF375" s="115"/>
      <c r="CG375" s="115"/>
      <c r="CH375" s="115"/>
      <c r="CI375" s="115"/>
    </row>
    <row r="376" spans="78:87">
      <c r="BZ376" s="115"/>
      <c r="CA376" s="115"/>
      <c r="CB376" s="115"/>
      <c r="CC376" s="115"/>
      <c r="CD376" s="115"/>
      <c r="CE376" s="115"/>
      <c r="CF376" s="115"/>
      <c r="CG376" s="115"/>
      <c r="CH376" s="115"/>
      <c r="CI376" s="115"/>
    </row>
    <row r="377" spans="78:87">
      <c r="BZ377" s="115"/>
      <c r="CA377" s="115"/>
      <c r="CB377" s="115"/>
      <c r="CC377" s="115"/>
      <c r="CD377" s="115"/>
      <c r="CE377" s="115"/>
      <c r="CF377" s="115"/>
      <c r="CG377" s="115"/>
      <c r="CH377" s="115"/>
      <c r="CI377" s="115"/>
    </row>
    <row r="378" spans="78:87">
      <c r="BZ378" s="115"/>
      <c r="CA378" s="115"/>
      <c r="CB378" s="115"/>
      <c r="CC378" s="115"/>
      <c r="CD378" s="115"/>
      <c r="CE378" s="115"/>
      <c r="CF378" s="115"/>
      <c r="CG378" s="115"/>
      <c r="CH378" s="115"/>
      <c r="CI378" s="115"/>
    </row>
    <row r="379" spans="78:87">
      <c r="BZ379" s="115"/>
      <c r="CA379" s="115"/>
      <c r="CB379" s="115"/>
      <c r="CC379" s="115"/>
      <c r="CD379" s="115"/>
      <c r="CE379" s="115"/>
      <c r="CF379" s="115"/>
      <c r="CG379" s="115"/>
      <c r="CH379" s="115"/>
      <c r="CI379" s="115"/>
    </row>
    <row r="380" spans="78:87">
      <c r="BZ380" s="115"/>
      <c r="CA380" s="115"/>
      <c r="CB380" s="115"/>
      <c r="CC380" s="115"/>
      <c r="CD380" s="115"/>
      <c r="CE380" s="115"/>
      <c r="CF380" s="115"/>
      <c r="CG380" s="115"/>
      <c r="CH380" s="115"/>
      <c r="CI380" s="115"/>
    </row>
    <row r="381" spans="78:87">
      <c r="BZ381" s="115"/>
      <c r="CA381" s="115"/>
      <c r="CB381" s="115"/>
      <c r="CC381" s="115"/>
      <c r="CD381" s="115"/>
      <c r="CE381" s="115"/>
      <c r="CF381" s="115"/>
      <c r="CG381" s="115"/>
      <c r="CH381" s="115"/>
      <c r="CI381" s="115"/>
    </row>
    <row r="382" spans="78:87">
      <c r="BZ382" s="115"/>
      <c r="CA382" s="115"/>
      <c r="CB382" s="115"/>
      <c r="CC382" s="115"/>
      <c r="CD382" s="115"/>
      <c r="CE382" s="115"/>
      <c r="CF382" s="115"/>
      <c r="CG382" s="115"/>
      <c r="CH382" s="115"/>
      <c r="CI382" s="115"/>
    </row>
    <row r="383" spans="78:87">
      <c r="BZ383" s="115"/>
      <c r="CA383" s="115"/>
      <c r="CB383" s="115"/>
      <c r="CC383" s="115"/>
      <c r="CD383" s="115"/>
      <c r="CE383" s="115"/>
      <c r="CF383" s="115"/>
      <c r="CG383" s="115"/>
      <c r="CH383" s="115"/>
      <c r="CI383" s="115"/>
    </row>
    <row r="384" spans="78:87">
      <c r="BZ384" s="115"/>
      <c r="CA384" s="115"/>
      <c r="CB384" s="115"/>
      <c r="CC384" s="115"/>
      <c r="CD384" s="115"/>
      <c r="CE384" s="115"/>
      <c r="CF384" s="115"/>
      <c r="CG384" s="115"/>
      <c r="CH384" s="115"/>
      <c r="CI384" s="115"/>
    </row>
    <row r="385" spans="78:87">
      <c r="BZ385" s="115"/>
      <c r="CA385" s="115"/>
      <c r="CB385" s="115"/>
      <c r="CC385" s="115"/>
      <c r="CD385" s="115"/>
      <c r="CE385" s="115"/>
      <c r="CF385" s="115"/>
      <c r="CG385" s="115"/>
      <c r="CH385" s="115"/>
      <c r="CI385" s="115"/>
    </row>
    <row r="386" spans="78:87">
      <c r="BZ386" s="115"/>
      <c r="CA386" s="115"/>
      <c r="CB386" s="115"/>
      <c r="CC386" s="115"/>
      <c r="CD386" s="115"/>
      <c r="CE386" s="115"/>
      <c r="CF386" s="115"/>
      <c r="CG386" s="115"/>
      <c r="CH386" s="115"/>
      <c r="CI386" s="115"/>
    </row>
    <row r="387" spans="78:87">
      <c r="BZ387" s="115"/>
      <c r="CA387" s="115"/>
      <c r="CB387" s="115"/>
      <c r="CC387" s="115"/>
      <c r="CD387" s="115"/>
      <c r="CE387" s="115"/>
      <c r="CF387" s="115"/>
      <c r="CG387" s="115"/>
      <c r="CH387" s="115"/>
      <c r="CI387" s="115"/>
    </row>
    <row r="388" spans="78:87">
      <c r="BZ388" s="115"/>
      <c r="CA388" s="115"/>
      <c r="CB388" s="115"/>
      <c r="CC388" s="115"/>
      <c r="CD388" s="115"/>
      <c r="CE388" s="115"/>
      <c r="CF388" s="115"/>
      <c r="CG388" s="115"/>
      <c r="CH388" s="115"/>
      <c r="CI388" s="115"/>
    </row>
    <row r="389" spans="78:87">
      <c r="BZ389" s="115"/>
      <c r="CA389" s="115"/>
      <c r="CB389" s="115"/>
      <c r="CC389" s="115"/>
      <c r="CD389" s="115"/>
      <c r="CE389" s="115"/>
      <c r="CF389" s="115"/>
      <c r="CG389" s="115"/>
      <c r="CH389" s="115"/>
      <c r="CI389" s="115"/>
    </row>
    <row r="390" spans="78:87">
      <c r="BZ390" s="115"/>
      <c r="CA390" s="115"/>
      <c r="CB390" s="115"/>
      <c r="CC390" s="115"/>
      <c r="CD390" s="115"/>
      <c r="CE390" s="115"/>
      <c r="CF390" s="115"/>
      <c r="CG390" s="115"/>
      <c r="CH390" s="115"/>
      <c r="CI390" s="115"/>
    </row>
    <row r="391" spans="78:87">
      <c r="BZ391" s="115"/>
      <c r="CA391" s="115"/>
      <c r="CB391" s="115"/>
      <c r="CC391" s="115"/>
      <c r="CD391" s="115"/>
      <c r="CE391" s="115"/>
      <c r="CF391" s="115"/>
      <c r="CG391" s="115"/>
      <c r="CH391" s="115"/>
      <c r="CI391" s="115"/>
    </row>
    <row r="392" spans="78:87">
      <c r="BZ392" s="115"/>
      <c r="CA392" s="115"/>
      <c r="CB392" s="115"/>
      <c r="CC392" s="115"/>
      <c r="CD392" s="115"/>
      <c r="CE392" s="115"/>
      <c r="CF392" s="115"/>
      <c r="CG392" s="115"/>
      <c r="CH392" s="115"/>
      <c r="CI392" s="115"/>
    </row>
    <row r="393" spans="78:87">
      <c r="BZ393" s="115"/>
      <c r="CA393" s="115"/>
      <c r="CB393" s="115"/>
      <c r="CC393" s="115"/>
      <c r="CD393" s="115"/>
      <c r="CE393" s="115"/>
      <c r="CF393" s="115"/>
      <c r="CG393" s="115"/>
      <c r="CH393" s="115"/>
      <c r="CI393" s="115"/>
    </row>
    <row r="394" spans="78:87">
      <c r="BZ394" s="115"/>
      <c r="CA394" s="115"/>
      <c r="CB394" s="115"/>
      <c r="CC394" s="115"/>
      <c r="CD394" s="115"/>
      <c r="CE394" s="115"/>
      <c r="CF394" s="115"/>
      <c r="CG394" s="115"/>
      <c r="CH394" s="115"/>
      <c r="CI394" s="115"/>
    </row>
    <row r="395" spans="78:87">
      <c r="BZ395" s="115"/>
      <c r="CA395" s="115"/>
      <c r="CB395" s="115"/>
      <c r="CC395" s="115"/>
      <c r="CD395" s="115"/>
      <c r="CE395" s="115"/>
      <c r="CF395" s="115"/>
      <c r="CG395" s="115"/>
      <c r="CH395" s="115"/>
      <c r="CI395" s="115"/>
    </row>
    <row r="396" spans="78:87">
      <c r="BZ396" s="115"/>
      <c r="CA396" s="115"/>
      <c r="CB396" s="115"/>
      <c r="CC396" s="115"/>
      <c r="CD396" s="115"/>
      <c r="CE396" s="115"/>
      <c r="CF396" s="115"/>
      <c r="CG396" s="115"/>
      <c r="CH396" s="115"/>
      <c r="CI396" s="115"/>
    </row>
    <row r="397" spans="78:87">
      <c r="BZ397" s="115"/>
      <c r="CA397" s="115"/>
      <c r="CB397" s="115"/>
      <c r="CC397" s="115"/>
      <c r="CD397" s="115"/>
      <c r="CE397" s="115"/>
      <c r="CF397" s="115"/>
      <c r="CG397" s="115"/>
      <c r="CH397" s="115"/>
      <c r="CI397" s="115"/>
    </row>
    <row r="398" spans="78:87">
      <c r="BZ398" s="115"/>
      <c r="CA398" s="115"/>
      <c r="CB398" s="115"/>
      <c r="CC398" s="115"/>
      <c r="CD398" s="115"/>
      <c r="CE398" s="115"/>
      <c r="CF398" s="115"/>
      <c r="CG398" s="115"/>
      <c r="CH398" s="115"/>
      <c r="CI398" s="115"/>
    </row>
    <row r="399" spans="78:87">
      <c r="BZ399" s="115"/>
      <c r="CA399" s="115"/>
      <c r="CB399" s="115"/>
      <c r="CC399" s="115"/>
      <c r="CD399" s="115"/>
      <c r="CE399" s="115"/>
      <c r="CF399" s="115"/>
      <c r="CG399" s="115"/>
      <c r="CH399" s="115"/>
      <c r="CI399" s="115"/>
    </row>
    <row r="400" spans="78:87">
      <c r="BZ400" s="115"/>
      <c r="CA400" s="115"/>
      <c r="CB400" s="115"/>
      <c r="CC400" s="115"/>
      <c r="CD400" s="115"/>
      <c r="CE400" s="115"/>
      <c r="CF400" s="115"/>
      <c r="CG400" s="115"/>
      <c r="CH400" s="115"/>
      <c r="CI400" s="115"/>
    </row>
    <row r="401" spans="78:87">
      <c r="BZ401" s="115"/>
      <c r="CA401" s="115"/>
      <c r="CB401" s="115"/>
      <c r="CC401" s="115"/>
      <c r="CD401" s="115"/>
      <c r="CE401" s="115"/>
      <c r="CF401" s="115"/>
      <c r="CG401" s="115"/>
      <c r="CH401" s="115"/>
      <c r="CI401" s="115"/>
    </row>
    <row r="402" spans="78:87">
      <c r="BZ402" s="115"/>
      <c r="CA402" s="115"/>
      <c r="CB402" s="115"/>
      <c r="CC402" s="115"/>
      <c r="CD402" s="115"/>
      <c r="CE402" s="115"/>
      <c r="CF402" s="115"/>
      <c r="CG402" s="115"/>
      <c r="CH402" s="115"/>
      <c r="CI402" s="115"/>
    </row>
    <row r="403" spans="78:87">
      <c r="BZ403" s="115"/>
      <c r="CA403" s="115"/>
      <c r="CB403" s="115"/>
      <c r="CC403" s="115"/>
      <c r="CD403" s="115"/>
      <c r="CE403" s="115"/>
      <c r="CF403" s="115"/>
      <c r="CG403" s="115"/>
      <c r="CH403" s="115"/>
      <c r="CI403" s="115"/>
    </row>
    <row r="404" spans="78:87">
      <c r="BZ404" s="115"/>
      <c r="CA404" s="115"/>
      <c r="CB404" s="115"/>
      <c r="CC404" s="115"/>
      <c r="CD404" s="115"/>
      <c r="CE404" s="115"/>
      <c r="CF404" s="115"/>
      <c r="CG404" s="115"/>
      <c r="CH404" s="115"/>
      <c r="CI404" s="115"/>
    </row>
    <row r="405" spans="78:87">
      <c r="BZ405" s="115"/>
      <c r="CA405" s="115"/>
      <c r="CB405" s="115"/>
      <c r="CC405" s="115"/>
      <c r="CD405" s="115"/>
      <c r="CE405" s="115"/>
      <c r="CF405" s="115"/>
      <c r="CG405" s="115"/>
      <c r="CH405" s="115"/>
      <c r="CI405" s="115"/>
    </row>
    <row r="406" spans="78:87">
      <c r="BZ406" s="115"/>
      <c r="CA406" s="115"/>
      <c r="CB406" s="115"/>
      <c r="CC406" s="115"/>
      <c r="CD406" s="115"/>
      <c r="CE406" s="115"/>
      <c r="CF406" s="115"/>
      <c r="CG406" s="115"/>
      <c r="CH406" s="115"/>
      <c r="CI406" s="115"/>
    </row>
    <row r="407" spans="78:87">
      <c r="BZ407" s="115"/>
      <c r="CA407" s="115"/>
      <c r="CB407" s="115"/>
      <c r="CC407" s="115"/>
      <c r="CD407" s="115"/>
      <c r="CE407" s="115"/>
      <c r="CF407" s="115"/>
      <c r="CG407" s="115"/>
      <c r="CH407" s="115"/>
      <c r="CI407" s="115"/>
    </row>
    <row r="408" spans="78:87">
      <c r="BZ408" s="115"/>
      <c r="CA408" s="115"/>
      <c r="CB408" s="115"/>
      <c r="CC408" s="115"/>
      <c r="CD408" s="115"/>
      <c r="CE408" s="115"/>
      <c r="CF408" s="115"/>
      <c r="CG408" s="115"/>
      <c r="CH408" s="115"/>
      <c r="CI408" s="115"/>
    </row>
    <row r="409" spans="78:87">
      <c r="BZ409" s="115"/>
      <c r="CA409" s="115"/>
      <c r="CB409" s="115"/>
      <c r="CC409" s="115"/>
      <c r="CD409" s="115"/>
      <c r="CE409" s="115"/>
      <c r="CF409" s="115"/>
      <c r="CG409" s="115"/>
      <c r="CH409" s="115"/>
      <c r="CI409" s="115"/>
    </row>
    <row r="410" spans="78:87">
      <c r="BZ410" s="115"/>
      <c r="CA410" s="115"/>
      <c r="CB410" s="115"/>
      <c r="CC410" s="115"/>
      <c r="CD410" s="115"/>
      <c r="CE410" s="115"/>
      <c r="CF410" s="115"/>
      <c r="CG410" s="115"/>
      <c r="CH410" s="115"/>
      <c r="CI410" s="115"/>
    </row>
    <row r="411" spans="78:87">
      <c r="BZ411" s="115"/>
      <c r="CA411" s="115"/>
      <c r="CB411" s="115"/>
      <c r="CC411" s="115"/>
      <c r="CD411" s="115"/>
      <c r="CE411" s="115"/>
      <c r="CF411" s="115"/>
      <c r="CG411" s="115"/>
      <c r="CH411" s="115"/>
      <c r="CI411" s="115"/>
    </row>
    <row r="412" spans="78:87">
      <c r="BZ412" s="115"/>
      <c r="CA412" s="115"/>
      <c r="CB412" s="115"/>
      <c r="CC412" s="115"/>
      <c r="CD412" s="115"/>
      <c r="CE412" s="115"/>
      <c r="CF412" s="115"/>
      <c r="CG412" s="115"/>
      <c r="CH412" s="115"/>
      <c r="CI412" s="115"/>
    </row>
    <row r="413" spans="78:87">
      <c r="BZ413" s="115"/>
      <c r="CA413" s="115"/>
      <c r="CB413" s="115"/>
      <c r="CC413" s="115"/>
      <c r="CD413" s="115"/>
      <c r="CE413" s="115"/>
      <c r="CF413" s="115"/>
      <c r="CG413" s="115"/>
      <c r="CH413" s="115"/>
      <c r="CI413" s="115"/>
    </row>
    <row r="414" spans="78:87">
      <c r="BZ414" s="115"/>
      <c r="CA414" s="115"/>
      <c r="CB414" s="115"/>
      <c r="CC414" s="115"/>
      <c r="CD414" s="115"/>
      <c r="CE414" s="115"/>
      <c r="CF414" s="115"/>
      <c r="CG414" s="115"/>
      <c r="CH414" s="115"/>
      <c r="CI414" s="115"/>
    </row>
    <row r="415" spans="78:87">
      <c r="BZ415" s="115"/>
      <c r="CA415" s="115"/>
      <c r="CB415" s="115"/>
      <c r="CC415" s="115"/>
      <c r="CD415" s="115"/>
      <c r="CE415" s="115"/>
      <c r="CF415" s="115"/>
      <c r="CG415" s="115"/>
      <c r="CH415" s="115"/>
      <c r="CI415" s="115"/>
    </row>
    <row r="416" spans="78:87">
      <c r="BZ416" s="115"/>
      <c r="CA416" s="115"/>
      <c r="CB416" s="115"/>
      <c r="CC416" s="115"/>
      <c r="CD416" s="115"/>
      <c r="CE416" s="115"/>
      <c r="CF416" s="115"/>
      <c r="CG416" s="115"/>
      <c r="CH416" s="115"/>
      <c r="CI416" s="115"/>
    </row>
    <row r="417" spans="78:87">
      <c r="BZ417" s="115"/>
      <c r="CA417" s="115"/>
      <c r="CB417" s="115"/>
      <c r="CC417" s="115"/>
      <c r="CD417" s="115"/>
      <c r="CE417" s="115"/>
      <c r="CF417" s="115"/>
      <c r="CG417" s="115"/>
      <c r="CH417" s="115"/>
      <c r="CI417" s="115"/>
    </row>
    <row r="418" spans="78:87">
      <c r="BZ418" s="115"/>
      <c r="CA418" s="115"/>
      <c r="CB418" s="115"/>
      <c r="CC418" s="115"/>
      <c r="CD418" s="115"/>
      <c r="CE418" s="115"/>
      <c r="CF418" s="115"/>
      <c r="CG418" s="115"/>
      <c r="CH418" s="115"/>
      <c r="CI418" s="115"/>
    </row>
    <row r="419" spans="78:87">
      <c r="BZ419" s="115"/>
      <c r="CA419" s="115"/>
      <c r="CB419" s="115"/>
      <c r="CC419" s="115"/>
      <c r="CD419" s="115"/>
      <c r="CE419" s="115"/>
      <c r="CF419" s="115"/>
      <c r="CG419" s="115"/>
      <c r="CH419" s="115"/>
      <c r="CI419" s="115"/>
    </row>
    <row r="420" spans="78:87">
      <c r="BZ420" s="115"/>
      <c r="CA420" s="115"/>
      <c r="CB420" s="115"/>
      <c r="CC420" s="115"/>
      <c r="CD420" s="115"/>
      <c r="CE420" s="115"/>
      <c r="CF420" s="115"/>
      <c r="CG420" s="115"/>
      <c r="CH420" s="115"/>
      <c r="CI420" s="115"/>
    </row>
    <row r="421" spans="78:87">
      <c r="BZ421" s="115"/>
      <c r="CA421" s="115"/>
      <c r="CB421" s="115"/>
      <c r="CC421" s="115"/>
      <c r="CD421" s="115"/>
      <c r="CE421" s="115"/>
      <c r="CF421" s="115"/>
      <c r="CG421" s="115"/>
      <c r="CH421" s="115"/>
      <c r="CI421" s="115"/>
    </row>
    <row r="422" spans="78:87">
      <c r="BZ422" s="115"/>
      <c r="CA422" s="115"/>
      <c r="CB422" s="115"/>
      <c r="CC422" s="115"/>
      <c r="CD422" s="115"/>
      <c r="CE422" s="115"/>
      <c r="CF422" s="115"/>
      <c r="CG422" s="115"/>
      <c r="CH422" s="115"/>
      <c r="CI422" s="115"/>
    </row>
    <row r="423" spans="78:87">
      <c r="BZ423" s="115"/>
      <c r="CA423" s="115"/>
      <c r="CB423" s="115"/>
      <c r="CC423" s="115"/>
      <c r="CD423" s="115"/>
      <c r="CE423" s="115"/>
      <c r="CF423" s="115"/>
      <c r="CG423" s="115"/>
      <c r="CH423" s="115"/>
      <c r="CI423" s="115"/>
    </row>
    <row r="424" spans="78:87">
      <c r="BZ424" s="115"/>
      <c r="CA424" s="115"/>
      <c r="CB424" s="115"/>
      <c r="CC424" s="115"/>
      <c r="CD424" s="115"/>
      <c r="CE424" s="115"/>
      <c r="CF424" s="115"/>
      <c r="CG424" s="115"/>
      <c r="CH424" s="115"/>
      <c r="CI424" s="115"/>
    </row>
    <row r="425" spans="78:87">
      <c r="BZ425" s="115"/>
      <c r="CA425" s="115"/>
      <c r="CB425" s="115"/>
      <c r="CC425" s="115"/>
      <c r="CD425" s="115"/>
      <c r="CE425" s="115"/>
      <c r="CF425" s="115"/>
      <c r="CG425" s="115"/>
      <c r="CH425" s="115"/>
      <c r="CI425" s="115"/>
    </row>
    <row r="426" spans="78:87">
      <c r="BZ426" s="115"/>
      <c r="CA426" s="115"/>
      <c r="CB426" s="115"/>
      <c r="CC426" s="115"/>
      <c r="CD426" s="115"/>
      <c r="CE426" s="115"/>
      <c r="CF426" s="115"/>
      <c r="CG426" s="115"/>
      <c r="CH426" s="115"/>
      <c r="CI426" s="115"/>
    </row>
    <row r="427" spans="78:87">
      <c r="BZ427" s="115"/>
      <c r="CA427" s="115"/>
      <c r="CB427" s="115"/>
      <c r="CC427" s="115"/>
      <c r="CD427" s="115"/>
      <c r="CE427" s="115"/>
      <c r="CF427" s="115"/>
      <c r="CG427" s="115"/>
      <c r="CH427" s="115"/>
      <c r="CI427" s="115"/>
    </row>
    <row r="428" spans="78:87">
      <c r="BZ428" s="115"/>
      <c r="CA428" s="115"/>
      <c r="CB428" s="115"/>
      <c r="CC428" s="115"/>
      <c r="CD428" s="115"/>
      <c r="CE428" s="115"/>
      <c r="CF428" s="115"/>
      <c r="CG428" s="115"/>
      <c r="CH428" s="115"/>
      <c r="CI428" s="115"/>
    </row>
    <row r="429" spans="78:87">
      <c r="BZ429" s="115"/>
      <c r="CA429" s="115"/>
      <c r="CB429" s="115"/>
      <c r="CC429" s="115"/>
      <c r="CD429" s="115"/>
      <c r="CE429" s="115"/>
      <c r="CF429" s="115"/>
      <c r="CG429" s="115"/>
      <c r="CH429" s="115"/>
      <c r="CI429" s="115"/>
    </row>
    <row r="430" spans="78:87">
      <c r="BZ430" s="115"/>
      <c r="CA430" s="115"/>
      <c r="CB430" s="115"/>
      <c r="CC430" s="115"/>
      <c r="CD430" s="115"/>
      <c r="CE430" s="115"/>
      <c r="CF430" s="115"/>
      <c r="CG430" s="115"/>
      <c r="CH430" s="115"/>
      <c r="CI430" s="115"/>
    </row>
    <row r="431" spans="78:87">
      <c r="BZ431" s="115"/>
      <c r="CA431" s="115"/>
      <c r="CB431" s="115"/>
      <c r="CC431" s="115"/>
      <c r="CD431" s="115"/>
      <c r="CE431" s="115"/>
      <c r="CF431" s="115"/>
      <c r="CG431" s="115"/>
      <c r="CH431" s="115"/>
      <c r="CI431" s="115"/>
    </row>
    <row r="432" spans="78:87">
      <c r="BZ432" s="115"/>
      <c r="CA432" s="115"/>
      <c r="CB432" s="115"/>
      <c r="CC432" s="115"/>
      <c r="CD432" s="115"/>
      <c r="CE432" s="115"/>
      <c r="CF432" s="115"/>
      <c r="CG432" s="115"/>
      <c r="CH432" s="115"/>
      <c r="CI432" s="115"/>
    </row>
    <row r="433" spans="78:87">
      <c r="BZ433" s="115"/>
      <c r="CA433" s="115"/>
      <c r="CB433" s="115"/>
      <c r="CC433" s="115"/>
      <c r="CD433" s="115"/>
      <c r="CE433" s="115"/>
      <c r="CF433" s="115"/>
      <c r="CG433" s="115"/>
      <c r="CH433" s="115"/>
      <c r="CI433" s="115"/>
    </row>
    <row r="434" spans="78:87">
      <c r="BZ434" s="115"/>
      <c r="CA434" s="115"/>
      <c r="CB434" s="115"/>
      <c r="CC434" s="115"/>
      <c r="CD434" s="115"/>
      <c r="CE434" s="115"/>
      <c r="CF434" s="115"/>
      <c r="CG434" s="115"/>
      <c r="CH434" s="115"/>
      <c r="CI434" s="115"/>
    </row>
    <row r="435" spans="78:87">
      <c r="BZ435" s="115"/>
      <c r="CA435" s="115"/>
      <c r="CB435" s="115"/>
      <c r="CC435" s="115"/>
      <c r="CD435" s="115"/>
      <c r="CE435" s="115"/>
      <c r="CF435" s="115"/>
      <c r="CG435" s="115"/>
      <c r="CH435" s="115"/>
      <c r="CI435" s="115"/>
    </row>
    <row r="436" spans="78:87">
      <c r="BZ436" s="115"/>
      <c r="CA436" s="115"/>
      <c r="CB436" s="115"/>
      <c r="CC436" s="115"/>
      <c r="CD436" s="115"/>
      <c r="CE436" s="115"/>
      <c r="CF436" s="115"/>
      <c r="CG436" s="115"/>
      <c r="CH436" s="115"/>
      <c r="CI436" s="115"/>
    </row>
    <row r="437" spans="78:87">
      <c r="BZ437" s="115"/>
      <c r="CA437" s="115"/>
      <c r="CB437" s="115"/>
      <c r="CC437" s="115"/>
      <c r="CD437" s="115"/>
      <c r="CE437" s="115"/>
      <c r="CF437" s="115"/>
      <c r="CG437" s="115"/>
      <c r="CH437" s="115"/>
      <c r="CI437" s="115"/>
    </row>
    <row r="438" spans="78:87">
      <c r="BZ438" s="115"/>
      <c r="CA438" s="115"/>
      <c r="CB438" s="115"/>
      <c r="CC438" s="115"/>
      <c r="CD438" s="115"/>
      <c r="CE438" s="115"/>
      <c r="CF438" s="115"/>
      <c r="CG438" s="115"/>
      <c r="CH438" s="115"/>
      <c r="CI438" s="115"/>
    </row>
    <row r="439" spans="78:87">
      <c r="BZ439" s="115"/>
      <c r="CA439" s="115"/>
      <c r="CB439" s="115"/>
      <c r="CC439" s="115"/>
      <c r="CD439" s="115"/>
      <c r="CE439" s="115"/>
      <c r="CF439" s="115"/>
      <c r="CG439" s="115"/>
      <c r="CH439" s="115"/>
      <c r="CI439" s="115"/>
    </row>
    <row r="440" spans="78:87">
      <c r="BZ440" s="115"/>
      <c r="CA440" s="115"/>
      <c r="CB440" s="115"/>
      <c r="CC440" s="115"/>
      <c r="CD440" s="115"/>
      <c r="CE440" s="115"/>
      <c r="CF440" s="115"/>
      <c r="CG440" s="115"/>
      <c r="CH440" s="115"/>
      <c r="CI440" s="115"/>
    </row>
    <row r="441" spans="78:87">
      <c r="BZ441" s="115"/>
      <c r="CA441" s="115"/>
      <c r="CB441" s="115"/>
      <c r="CC441" s="115"/>
      <c r="CD441" s="115"/>
      <c r="CE441" s="115"/>
      <c r="CF441" s="115"/>
      <c r="CG441" s="115"/>
      <c r="CH441" s="115"/>
      <c r="CI441" s="115"/>
    </row>
    <row r="442" spans="78:87">
      <c r="BZ442" s="115"/>
      <c r="CA442" s="115"/>
      <c r="CB442" s="115"/>
      <c r="CC442" s="115"/>
      <c r="CD442" s="115"/>
      <c r="CE442" s="115"/>
      <c r="CF442" s="115"/>
      <c r="CG442" s="115"/>
      <c r="CH442" s="115"/>
      <c r="CI442" s="115"/>
    </row>
    <row r="443" spans="78:87">
      <c r="BZ443" s="115"/>
      <c r="CA443" s="115"/>
      <c r="CB443" s="115"/>
      <c r="CC443" s="115"/>
      <c r="CD443" s="115"/>
      <c r="CE443" s="115"/>
      <c r="CF443" s="115"/>
      <c r="CG443" s="115"/>
      <c r="CH443" s="115"/>
      <c r="CI443" s="115"/>
    </row>
    <row r="444" spans="78:87">
      <c r="BZ444" s="115"/>
      <c r="CA444" s="115"/>
      <c r="CB444" s="115"/>
      <c r="CC444" s="115"/>
      <c r="CD444" s="115"/>
      <c r="CE444" s="115"/>
      <c r="CF444" s="115"/>
      <c r="CG444" s="115"/>
      <c r="CH444" s="115"/>
      <c r="CI444" s="115"/>
    </row>
    <row r="445" spans="78:87">
      <c r="BZ445" s="115"/>
      <c r="CA445" s="115"/>
      <c r="CB445" s="115"/>
      <c r="CC445" s="115"/>
      <c r="CD445" s="115"/>
      <c r="CE445" s="115"/>
      <c r="CF445" s="115"/>
      <c r="CG445" s="115"/>
      <c r="CH445" s="115"/>
      <c r="CI445" s="115"/>
    </row>
    <row r="446" spans="78:87">
      <c r="BZ446" s="115"/>
      <c r="CA446" s="115"/>
      <c r="CB446" s="115"/>
      <c r="CC446" s="115"/>
      <c r="CD446" s="115"/>
      <c r="CE446" s="115"/>
      <c r="CF446" s="115"/>
      <c r="CG446" s="115"/>
      <c r="CH446" s="115"/>
      <c r="CI446" s="115"/>
    </row>
    <row r="447" spans="78:87">
      <c r="BZ447" s="115"/>
      <c r="CA447" s="115"/>
      <c r="CB447" s="115"/>
      <c r="CC447" s="115"/>
      <c r="CD447" s="115"/>
      <c r="CE447" s="115"/>
      <c r="CF447" s="115"/>
      <c r="CG447" s="115"/>
      <c r="CH447" s="115"/>
      <c r="CI447" s="115"/>
    </row>
    <row r="448" spans="78:87">
      <c r="BZ448" s="115"/>
      <c r="CA448" s="115"/>
      <c r="CB448" s="115"/>
      <c r="CC448" s="115"/>
      <c r="CD448" s="115"/>
      <c r="CE448" s="115"/>
      <c r="CF448" s="115"/>
      <c r="CG448" s="115"/>
      <c r="CH448" s="115"/>
      <c r="CI448" s="115"/>
    </row>
    <row r="449" spans="78:87">
      <c r="BZ449" s="115"/>
      <c r="CA449" s="115"/>
      <c r="CB449" s="115"/>
      <c r="CC449" s="115"/>
      <c r="CD449" s="115"/>
      <c r="CE449" s="115"/>
      <c r="CF449" s="115"/>
      <c r="CG449" s="115"/>
      <c r="CH449" s="115"/>
      <c r="CI449" s="115"/>
    </row>
    <row r="450" spans="78:87">
      <c r="BZ450" s="115"/>
      <c r="CA450" s="115"/>
      <c r="CB450" s="115"/>
      <c r="CC450" s="115"/>
      <c r="CD450" s="115"/>
      <c r="CE450" s="115"/>
      <c r="CF450" s="115"/>
      <c r="CG450" s="115"/>
      <c r="CH450" s="115"/>
      <c r="CI450" s="115"/>
    </row>
    <row r="451" spans="78:87">
      <c r="BZ451" s="115"/>
      <c r="CA451" s="115"/>
      <c r="CB451" s="115"/>
      <c r="CC451" s="115"/>
      <c r="CD451" s="115"/>
      <c r="CE451" s="115"/>
      <c r="CF451" s="115"/>
      <c r="CG451" s="115"/>
      <c r="CH451" s="115"/>
      <c r="CI451" s="115"/>
    </row>
    <row r="452" spans="78:87">
      <c r="BZ452" s="115"/>
      <c r="CA452" s="115"/>
      <c r="CB452" s="115"/>
      <c r="CC452" s="115"/>
      <c r="CD452" s="115"/>
      <c r="CE452" s="115"/>
      <c r="CF452" s="115"/>
      <c r="CG452" s="115"/>
      <c r="CH452" s="115"/>
      <c r="CI452" s="115"/>
    </row>
    <row r="453" spans="78:87">
      <c r="BZ453" s="115"/>
      <c r="CA453" s="115"/>
      <c r="CB453" s="115"/>
      <c r="CC453" s="115"/>
      <c r="CD453" s="115"/>
      <c r="CE453" s="115"/>
      <c r="CF453" s="115"/>
      <c r="CG453" s="115"/>
      <c r="CH453" s="115"/>
      <c r="CI453" s="115"/>
    </row>
    <row r="454" spans="78:87">
      <c r="BZ454" s="115"/>
      <c r="CA454" s="115"/>
      <c r="CB454" s="115"/>
      <c r="CC454" s="115"/>
      <c r="CD454" s="115"/>
      <c r="CE454" s="115"/>
      <c r="CF454" s="115"/>
      <c r="CG454" s="115"/>
      <c r="CH454" s="115"/>
      <c r="CI454" s="115"/>
    </row>
    <row r="455" spans="78:87">
      <c r="BZ455" s="115"/>
      <c r="CA455" s="115"/>
      <c r="CB455" s="115"/>
      <c r="CC455" s="115"/>
      <c r="CD455" s="115"/>
      <c r="CE455" s="115"/>
      <c r="CF455" s="115"/>
      <c r="CG455" s="115"/>
      <c r="CH455" s="115"/>
      <c r="CI455" s="115"/>
    </row>
    <row r="456" spans="78:87">
      <c r="BZ456" s="115"/>
      <c r="CA456" s="115"/>
      <c r="CB456" s="115"/>
      <c r="CC456" s="115"/>
      <c r="CD456" s="115"/>
      <c r="CE456" s="115"/>
      <c r="CF456" s="115"/>
      <c r="CG456" s="115"/>
      <c r="CH456" s="115"/>
      <c r="CI456" s="115"/>
    </row>
    <row r="457" spans="78:87">
      <c r="BZ457" s="115"/>
      <c r="CA457" s="115"/>
      <c r="CB457" s="115"/>
      <c r="CC457" s="115"/>
      <c r="CD457" s="115"/>
      <c r="CE457" s="115"/>
      <c r="CF457" s="115"/>
      <c r="CG457" s="115"/>
      <c r="CH457" s="115"/>
      <c r="CI457" s="115"/>
    </row>
    <row r="458" spans="78:87">
      <c r="BZ458" s="115"/>
      <c r="CA458" s="115"/>
      <c r="CB458" s="115"/>
      <c r="CC458" s="115"/>
      <c r="CD458" s="115"/>
      <c r="CE458" s="115"/>
      <c r="CF458" s="115"/>
      <c r="CG458" s="115"/>
      <c r="CH458" s="115"/>
      <c r="CI458" s="115"/>
    </row>
    <row r="459" spans="78:87">
      <c r="BZ459" s="115"/>
      <c r="CA459" s="115"/>
      <c r="CB459" s="115"/>
      <c r="CC459" s="115"/>
      <c r="CD459" s="115"/>
      <c r="CE459" s="115"/>
      <c r="CF459" s="115"/>
      <c r="CG459" s="115"/>
      <c r="CH459" s="115"/>
      <c r="CI459" s="115"/>
    </row>
    <row r="460" spans="78:87">
      <c r="BZ460" s="115"/>
      <c r="CA460" s="115"/>
      <c r="CB460" s="115"/>
      <c r="CC460" s="115"/>
      <c r="CD460" s="115"/>
      <c r="CE460" s="115"/>
      <c r="CF460" s="115"/>
      <c r="CG460" s="115"/>
      <c r="CH460" s="115"/>
      <c r="CI460" s="115"/>
    </row>
    <row r="461" spans="78:87">
      <c r="BZ461" s="115"/>
      <c r="CA461" s="115"/>
      <c r="CB461" s="115"/>
      <c r="CC461" s="115"/>
      <c r="CD461" s="115"/>
      <c r="CE461" s="115"/>
      <c r="CF461" s="115"/>
      <c r="CG461" s="115"/>
      <c r="CH461" s="115"/>
      <c r="CI461" s="115"/>
    </row>
    <row r="462" spans="78:87">
      <c r="BZ462" s="115"/>
      <c r="CA462" s="115"/>
      <c r="CB462" s="115"/>
      <c r="CC462" s="115"/>
      <c r="CD462" s="115"/>
      <c r="CE462" s="115"/>
      <c r="CF462" s="115"/>
      <c r="CG462" s="115"/>
      <c r="CH462" s="115"/>
      <c r="CI462" s="115"/>
    </row>
    <row r="463" spans="78:87">
      <c r="BZ463" s="115"/>
      <c r="CA463" s="115"/>
      <c r="CB463" s="115"/>
      <c r="CC463" s="115"/>
      <c r="CD463" s="115"/>
      <c r="CE463" s="115"/>
      <c r="CF463" s="115"/>
      <c r="CG463" s="115"/>
      <c r="CH463" s="115"/>
      <c r="CI463" s="115"/>
    </row>
    <row r="464" spans="78:87">
      <c r="BZ464" s="115"/>
      <c r="CA464" s="115"/>
      <c r="CB464" s="115"/>
      <c r="CC464" s="115"/>
      <c r="CD464" s="115"/>
      <c r="CE464" s="115"/>
      <c r="CF464" s="115"/>
      <c r="CG464" s="115"/>
      <c r="CH464" s="115"/>
      <c r="CI464" s="115"/>
    </row>
    <row r="465" spans="78:87">
      <c r="BZ465" s="115"/>
      <c r="CA465" s="115"/>
      <c r="CB465" s="115"/>
      <c r="CC465" s="115"/>
      <c r="CD465" s="115"/>
      <c r="CE465" s="115"/>
      <c r="CF465" s="115"/>
      <c r="CG465" s="115"/>
      <c r="CH465" s="115"/>
      <c r="CI465" s="115"/>
    </row>
    <row r="466" spans="78:87">
      <c r="BZ466" s="115"/>
      <c r="CA466" s="115"/>
      <c r="CB466" s="115"/>
      <c r="CC466" s="115"/>
      <c r="CD466" s="115"/>
      <c r="CE466" s="115"/>
      <c r="CF466" s="115"/>
      <c r="CG466" s="115"/>
      <c r="CH466" s="115"/>
      <c r="CI466" s="115"/>
    </row>
    <row r="467" spans="78:87">
      <c r="BZ467" s="115"/>
      <c r="CA467" s="115"/>
      <c r="CB467" s="115"/>
      <c r="CC467" s="115"/>
      <c r="CD467" s="115"/>
      <c r="CE467" s="115"/>
      <c r="CF467" s="115"/>
      <c r="CG467" s="115"/>
      <c r="CH467" s="115"/>
      <c r="CI467" s="115"/>
    </row>
    <row r="468" spans="78:87">
      <c r="BZ468" s="115"/>
      <c r="CA468" s="115"/>
      <c r="CB468" s="115"/>
      <c r="CC468" s="115"/>
      <c r="CD468" s="115"/>
      <c r="CE468" s="115"/>
      <c r="CF468" s="115"/>
      <c r="CG468" s="115"/>
      <c r="CH468" s="115"/>
      <c r="CI468" s="115"/>
    </row>
    <row r="469" spans="78:87">
      <c r="BZ469" s="115"/>
      <c r="CA469" s="115"/>
      <c r="CB469" s="115"/>
      <c r="CC469" s="115"/>
      <c r="CD469" s="115"/>
      <c r="CE469" s="115"/>
      <c r="CF469" s="115"/>
      <c r="CG469" s="115"/>
      <c r="CH469" s="115"/>
      <c r="CI469" s="115"/>
    </row>
    <row r="470" spans="78:87">
      <c r="BZ470" s="115"/>
      <c r="CA470" s="115"/>
      <c r="CB470" s="115"/>
      <c r="CC470" s="115"/>
      <c r="CD470" s="115"/>
      <c r="CE470" s="115"/>
      <c r="CF470" s="115"/>
      <c r="CG470" s="115"/>
      <c r="CH470" s="115"/>
      <c r="CI470" s="115"/>
    </row>
    <row r="471" spans="78:87">
      <c r="BZ471" s="115"/>
      <c r="CA471" s="115"/>
      <c r="CB471" s="115"/>
      <c r="CC471" s="115"/>
      <c r="CD471" s="115"/>
      <c r="CE471" s="115"/>
      <c r="CF471" s="115"/>
      <c r="CG471" s="115"/>
      <c r="CH471" s="115"/>
      <c r="CI471" s="115"/>
    </row>
    <row r="472" spans="78:87">
      <c r="BZ472" s="115"/>
      <c r="CA472" s="115"/>
      <c r="CB472" s="115"/>
      <c r="CC472" s="115"/>
      <c r="CD472" s="115"/>
      <c r="CE472" s="115"/>
      <c r="CF472" s="115"/>
      <c r="CG472" s="115"/>
      <c r="CH472" s="115"/>
      <c r="CI472" s="115"/>
    </row>
    <row r="473" spans="78:87">
      <c r="BZ473" s="115"/>
      <c r="CA473" s="115"/>
      <c r="CB473" s="115"/>
      <c r="CC473" s="115"/>
      <c r="CD473" s="115"/>
      <c r="CE473" s="115"/>
      <c r="CF473" s="115"/>
      <c r="CG473" s="115"/>
      <c r="CH473" s="115"/>
      <c r="CI473" s="115"/>
    </row>
    <row r="474" spans="78:87">
      <c r="BZ474" s="115"/>
      <c r="CA474" s="115"/>
      <c r="CB474" s="115"/>
      <c r="CC474" s="115"/>
      <c r="CD474" s="115"/>
      <c r="CE474" s="115"/>
      <c r="CF474" s="115"/>
      <c r="CG474" s="115"/>
      <c r="CH474" s="115"/>
      <c r="CI474" s="115"/>
    </row>
    <row r="475" spans="78:87">
      <c r="BZ475" s="115"/>
      <c r="CA475" s="115"/>
      <c r="CB475" s="115"/>
      <c r="CC475" s="115"/>
      <c r="CD475" s="115"/>
      <c r="CE475" s="115"/>
      <c r="CF475" s="115"/>
      <c r="CG475" s="115"/>
      <c r="CH475" s="115"/>
      <c r="CI475" s="115"/>
    </row>
    <row r="476" spans="78:87">
      <c r="BZ476" s="115"/>
      <c r="CA476" s="115"/>
      <c r="CB476" s="115"/>
      <c r="CC476" s="115"/>
      <c r="CD476" s="115"/>
      <c r="CE476" s="115"/>
      <c r="CF476" s="115"/>
      <c r="CG476" s="115"/>
      <c r="CH476" s="115"/>
      <c r="CI476" s="115"/>
    </row>
    <row r="477" spans="78:87">
      <c r="BZ477" s="115"/>
      <c r="CA477" s="115"/>
      <c r="CB477" s="115"/>
      <c r="CC477" s="115"/>
      <c r="CD477" s="115"/>
      <c r="CE477" s="115"/>
      <c r="CF477" s="115"/>
      <c r="CG477" s="115"/>
      <c r="CH477" s="115"/>
      <c r="CI477" s="115"/>
    </row>
    <row r="478" spans="78:87">
      <c r="BZ478" s="115"/>
      <c r="CA478" s="115"/>
      <c r="CB478" s="115"/>
      <c r="CC478" s="115"/>
      <c r="CD478" s="115"/>
      <c r="CE478" s="115"/>
      <c r="CF478" s="115"/>
      <c r="CG478" s="115"/>
      <c r="CH478" s="115"/>
      <c r="CI478" s="115"/>
    </row>
    <row r="479" spans="78:87">
      <c r="BZ479" s="115"/>
      <c r="CA479" s="115"/>
      <c r="CB479" s="115"/>
      <c r="CC479" s="115"/>
      <c r="CD479" s="115"/>
      <c r="CE479" s="115"/>
      <c r="CF479" s="115"/>
      <c r="CG479" s="115"/>
      <c r="CH479" s="115"/>
      <c r="CI479" s="115"/>
    </row>
    <row r="480" spans="78:87">
      <c r="BZ480" s="115"/>
      <c r="CA480" s="115"/>
      <c r="CB480" s="115"/>
      <c r="CC480" s="115"/>
      <c r="CD480" s="115"/>
      <c r="CE480" s="115"/>
      <c r="CF480" s="115"/>
      <c r="CG480" s="115"/>
      <c r="CH480" s="115"/>
      <c r="CI480" s="115"/>
    </row>
    <row r="481" spans="78:87">
      <c r="BZ481" s="115"/>
      <c r="CA481" s="115"/>
      <c r="CB481" s="115"/>
      <c r="CC481" s="115"/>
      <c r="CD481" s="115"/>
      <c r="CE481" s="115"/>
      <c r="CF481" s="115"/>
      <c r="CG481" s="115"/>
      <c r="CH481" s="115"/>
      <c r="CI481" s="115"/>
    </row>
    <row r="482" spans="78:87">
      <c r="BZ482" s="115"/>
      <c r="CA482" s="115"/>
      <c r="CB482" s="115"/>
      <c r="CC482" s="115"/>
      <c r="CD482" s="115"/>
      <c r="CE482" s="115"/>
      <c r="CF482" s="115"/>
      <c r="CG482" s="115"/>
      <c r="CH482" s="115"/>
      <c r="CI482" s="115"/>
    </row>
    <row r="483" spans="78:87">
      <c r="BZ483" s="115"/>
      <c r="CA483" s="115"/>
      <c r="CB483" s="115"/>
      <c r="CC483" s="115"/>
      <c r="CD483" s="115"/>
      <c r="CE483" s="115"/>
      <c r="CF483" s="115"/>
      <c r="CG483" s="115"/>
      <c r="CH483" s="115"/>
      <c r="CI483" s="115"/>
    </row>
    <row r="484" spans="78:87">
      <c r="BZ484" s="115"/>
      <c r="CA484" s="115"/>
      <c r="CB484" s="115"/>
      <c r="CC484" s="115"/>
      <c r="CD484" s="115"/>
      <c r="CE484" s="115"/>
      <c r="CF484" s="115"/>
      <c r="CG484" s="115"/>
      <c r="CH484" s="115"/>
      <c r="CI484" s="115"/>
    </row>
    <row r="485" spans="78:87">
      <c r="BZ485" s="115"/>
      <c r="CA485" s="115"/>
      <c r="CB485" s="115"/>
      <c r="CC485" s="115"/>
      <c r="CD485" s="115"/>
      <c r="CE485" s="115"/>
      <c r="CF485" s="115"/>
      <c r="CG485" s="115"/>
      <c r="CH485" s="115"/>
      <c r="CI485" s="115"/>
    </row>
    <row r="486" spans="78:87">
      <c r="BZ486" s="115"/>
      <c r="CA486" s="115"/>
      <c r="CB486" s="115"/>
      <c r="CC486" s="115"/>
      <c r="CD486" s="115"/>
      <c r="CE486" s="115"/>
      <c r="CF486" s="115"/>
      <c r="CG486" s="115"/>
      <c r="CH486" s="115"/>
      <c r="CI486" s="115"/>
    </row>
    <row r="487" spans="78:87">
      <c r="BZ487" s="115"/>
      <c r="CA487" s="115"/>
      <c r="CB487" s="115"/>
      <c r="CC487" s="115"/>
      <c r="CD487" s="115"/>
      <c r="CE487" s="115"/>
      <c r="CF487" s="115"/>
      <c r="CG487" s="115"/>
      <c r="CH487" s="115"/>
      <c r="CI487" s="115"/>
    </row>
    <row r="488" spans="78:87">
      <c r="BZ488" s="115"/>
      <c r="CA488" s="115"/>
      <c r="CB488" s="115"/>
      <c r="CC488" s="115"/>
      <c r="CD488" s="115"/>
      <c r="CE488" s="115"/>
      <c r="CF488" s="115"/>
      <c r="CG488" s="115"/>
      <c r="CH488" s="115"/>
      <c r="CI488" s="115"/>
    </row>
    <row r="489" spans="78:87">
      <c r="BZ489" s="115"/>
      <c r="CA489" s="115"/>
      <c r="CB489" s="115"/>
      <c r="CC489" s="115"/>
      <c r="CD489" s="115"/>
      <c r="CE489" s="115"/>
      <c r="CF489" s="115"/>
      <c r="CG489" s="115"/>
      <c r="CH489" s="115"/>
      <c r="CI489" s="115"/>
    </row>
    <row r="490" spans="78:87">
      <c r="BZ490" s="115"/>
      <c r="CA490" s="115"/>
      <c r="CB490" s="115"/>
      <c r="CC490" s="115"/>
      <c r="CD490" s="115"/>
      <c r="CE490" s="115"/>
      <c r="CF490" s="115"/>
      <c r="CG490" s="115"/>
      <c r="CH490" s="115"/>
      <c r="CI490" s="115"/>
    </row>
    <row r="491" spans="78:87">
      <c r="BZ491" s="115"/>
      <c r="CA491" s="115"/>
      <c r="CB491" s="115"/>
      <c r="CC491" s="115"/>
      <c r="CD491" s="115"/>
      <c r="CE491" s="115"/>
      <c r="CF491" s="115"/>
      <c r="CG491" s="115"/>
      <c r="CH491" s="115"/>
      <c r="CI491" s="115"/>
    </row>
    <row r="492" spans="78:87">
      <c r="BZ492" s="115"/>
      <c r="CA492" s="115"/>
      <c r="CB492" s="115"/>
      <c r="CC492" s="115"/>
      <c r="CD492" s="115"/>
      <c r="CE492" s="115"/>
      <c r="CF492" s="115"/>
      <c r="CG492" s="115"/>
      <c r="CH492" s="115"/>
      <c r="CI492" s="115"/>
    </row>
    <row r="493" spans="78:87">
      <c r="BZ493" s="115"/>
      <c r="CA493" s="115"/>
      <c r="CB493" s="115"/>
      <c r="CC493" s="115"/>
      <c r="CD493" s="115"/>
      <c r="CE493" s="115"/>
      <c r="CF493" s="115"/>
      <c r="CG493" s="115"/>
      <c r="CH493" s="115"/>
      <c r="CI493" s="115"/>
    </row>
    <row r="494" spans="78:87">
      <c r="BZ494" s="115"/>
      <c r="CA494" s="115"/>
      <c r="CB494" s="115"/>
      <c r="CC494" s="115"/>
      <c r="CD494" s="115"/>
      <c r="CE494" s="115"/>
      <c r="CF494" s="115"/>
      <c r="CG494" s="115"/>
      <c r="CH494" s="115"/>
      <c r="CI494" s="115"/>
    </row>
    <row r="495" spans="78:87">
      <c r="BZ495" s="115"/>
      <c r="CA495" s="115"/>
      <c r="CB495" s="115"/>
      <c r="CC495" s="115"/>
      <c r="CD495" s="115"/>
      <c r="CE495" s="115"/>
      <c r="CF495" s="115"/>
      <c r="CG495" s="115"/>
      <c r="CH495" s="115"/>
      <c r="CI495" s="115"/>
    </row>
    <row r="496" spans="78:87">
      <c r="BZ496" s="115"/>
      <c r="CA496" s="115"/>
      <c r="CB496" s="115"/>
      <c r="CC496" s="115"/>
      <c r="CD496" s="115"/>
      <c r="CE496" s="115"/>
      <c r="CF496" s="115"/>
      <c r="CG496" s="115"/>
      <c r="CH496" s="115"/>
      <c r="CI496" s="115"/>
    </row>
    <row r="497" spans="78:87">
      <c r="BZ497" s="115"/>
      <c r="CA497" s="115"/>
      <c r="CB497" s="115"/>
      <c r="CC497" s="115"/>
      <c r="CD497" s="115"/>
      <c r="CE497" s="115"/>
      <c r="CF497" s="115"/>
      <c r="CG497" s="115"/>
      <c r="CH497" s="115"/>
      <c r="CI497" s="115"/>
    </row>
    <row r="498" spans="78:87">
      <c r="BZ498" s="115"/>
      <c r="CA498" s="115"/>
      <c r="CB498" s="115"/>
      <c r="CC498" s="115"/>
      <c r="CD498" s="115"/>
      <c r="CE498" s="115"/>
      <c r="CF498" s="115"/>
      <c r="CG498" s="115"/>
      <c r="CH498" s="115"/>
      <c r="CI498" s="115"/>
    </row>
    <row r="499" spans="78:87">
      <c r="BZ499" s="115"/>
      <c r="CA499" s="115"/>
      <c r="CB499" s="115"/>
      <c r="CC499" s="115"/>
      <c r="CD499" s="115"/>
      <c r="CE499" s="115"/>
      <c r="CF499" s="115"/>
      <c r="CG499" s="115"/>
      <c r="CH499" s="115"/>
      <c r="CI499" s="115"/>
    </row>
    <row r="500" spans="78:87">
      <c r="BZ500" s="115"/>
      <c r="CA500" s="115"/>
      <c r="CB500" s="115"/>
      <c r="CC500" s="115"/>
      <c r="CD500" s="115"/>
      <c r="CE500" s="115"/>
      <c r="CF500" s="115"/>
      <c r="CG500" s="115"/>
      <c r="CH500" s="115"/>
      <c r="CI500" s="115"/>
    </row>
    <row r="501" spans="78:87">
      <c r="BZ501" s="115"/>
      <c r="CA501" s="115"/>
      <c r="CB501" s="115"/>
      <c r="CC501" s="115"/>
      <c r="CD501" s="115"/>
      <c r="CE501" s="115"/>
      <c r="CF501" s="115"/>
      <c r="CG501" s="115"/>
      <c r="CH501" s="115"/>
      <c r="CI501" s="115"/>
    </row>
    <row r="502" spans="78:87">
      <c r="BZ502" s="115"/>
      <c r="CA502" s="115"/>
      <c r="CB502" s="115"/>
      <c r="CC502" s="115"/>
      <c r="CD502" s="115"/>
      <c r="CE502" s="115"/>
      <c r="CF502" s="115"/>
      <c r="CG502" s="115"/>
      <c r="CH502" s="115"/>
      <c r="CI502" s="115"/>
    </row>
    <row r="503" spans="78:87">
      <c r="BZ503" s="115"/>
      <c r="CA503" s="115"/>
      <c r="CB503" s="115"/>
      <c r="CC503" s="115"/>
      <c r="CD503" s="115"/>
      <c r="CE503" s="115"/>
      <c r="CF503" s="115"/>
      <c r="CG503" s="115"/>
      <c r="CH503" s="115"/>
      <c r="CI503" s="115"/>
    </row>
    <row r="504" spans="78:87">
      <c r="BZ504" s="115"/>
      <c r="CA504" s="115"/>
      <c r="CB504" s="115"/>
      <c r="CC504" s="115"/>
      <c r="CD504" s="115"/>
      <c r="CE504" s="115"/>
      <c r="CF504" s="115"/>
      <c r="CG504" s="115"/>
      <c r="CH504" s="115"/>
      <c r="CI504" s="115"/>
    </row>
    <row r="505" spans="78:87">
      <c r="BZ505" s="115"/>
      <c r="CA505" s="115"/>
      <c r="CB505" s="115"/>
      <c r="CC505" s="115"/>
      <c r="CD505" s="115"/>
      <c r="CE505" s="115"/>
      <c r="CF505" s="115"/>
      <c r="CG505" s="115"/>
      <c r="CH505" s="115"/>
      <c r="CI505" s="115"/>
    </row>
    <row r="506" spans="78:87">
      <c r="BZ506" s="115"/>
      <c r="CA506" s="115"/>
      <c r="CB506" s="115"/>
      <c r="CC506" s="115"/>
      <c r="CD506" s="115"/>
      <c r="CE506" s="115"/>
      <c r="CF506" s="115"/>
      <c r="CG506" s="115"/>
      <c r="CH506" s="115"/>
      <c r="CI506" s="115"/>
    </row>
    <row r="507" spans="78:87">
      <c r="BZ507" s="115"/>
      <c r="CA507" s="115"/>
      <c r="CB507" s="115"/>
      <c r="CC507" s="115"/>
      <c r="CD507" s="115"/>
      <c r="CE507" s="115"/>
      <c r="CF507" s="115"/>
      <c r="CG507" s="115"/>
      <c r="CH507" s="115"/>
      <c r="CI507" s="115"/>
    </row>
    <row r="508" spans="78:87">
      <c r="BZ508" s="115"/>
      <c r="CA508" s="115"/>
      <c r="CB508" s="115"/>
      <c r="CC508" s="115"/>
      <c r="CD508" s="115"/>
      <c r="CE508" s="115"/>
      <c r="CF508" s="115"/>
      <c r="CG508" s="115"/>
      <c r="CH508" s="115"/>
      <c r="CI508" s="115"/>
    </row>
    <row r="509" spans="78:87">
      <c r="BZ509" s="115"/>
      <c r="CA509" s="115"/>
      <c r="CB509" s="115"/>
      <c r="CC509" s="115"/>
      <c r="CD509" s="115"/>
      <c r="CE509" s="115"/>
      <c r="CF509" s="115"/>
      <c r="CG509" s="115"/>
      <c r="CH509" s="115"/>
      <c r="CI509" s="115"/>
    </row>
    <row r="510" spans="78:87">
      <c r="BZ510" s="115"/>
      <c r="CA510" s="115"/>
      <c r="CB510" s="115"/>
      <c r="CC510" s="115"/>
      <c r="CD510" s="115"/>
      <c r="CE510" s="115"/>
      <c r="CF510" s="115"/>
      <c r="CG510" s="115"/>
      <c r="CH510" s="115"/>
      <c r="CI510" s="115"/>
    </row>
    <row r="511" spans="78:87">
      <c r="BZ511" s="115"/>
      <c r="CA511" s="115"/>
      <c r="CB511" s="115"/>
      <c r="CC511" s="115"/>
      <c r="CD511" s="115"/>
      <c r="CE511" s="115"/>
      <c r="CF511" s="115"/>
      <c r="CG511" s="115"/>
      <c r="CH511" s="115"/>
      <c r="CI511" s="115"/>
    </row>
    <row r="512" spans="78:87">
      <c r="BZ512" s="115"/>
      <c r="CA512" s="115"/>
      <c r="CB512" s="115"/>
      <c r="CC512" s="115"/>
      <c r="CD512" s="115"/>
      <c r="CE512" s="115"/>
      <c r="CF512" s="115"/>
      <c r="CG512" s="115"/>
      <c r="CH512" s="115"/>
      <c r="CI512" s="115"/>
    </row>
    <row r="513" spans="78:87">
      <c r="BZ513" s="115"/>
      <c r="CA513" s="115"/>
      <c r="CB513" s="115"/>
      <c r="CC513" s="115"/>
      <c r="CD513" s="115"/>
      <c r="CE513" s="115"/>
      <c r="CF513" s="115"/>
      <c r="CG513" s="115"/>
      <c r="CH513" s="115"/>
      <c r="CI513" s="115"/>
    </row>
    <row r="514" spans="78:87">
      <c r="BZ514" s="115"/>
      <c r="CA514" s="115"/>
      <c r="CB514" s="115"/>
      <c r="CC514" s="115"/>
      <c r="CD514" s="115"/>
      <c r="CE514" s="115"/>
      <c r="CF514" s="115"/>
      <c r="CG514" s="115"/>
      <c r="CH514" s="115"/>
      <c r="CI514" s="115"/>
    </row>
    <row r="515" spans="78:87">
      <c r="BZ515" s="115"/>
      <c r="CA515" s="115"/>
      <c r="CB515" s="115"/>
      <c r="CC515" s="115"/>
      <c r="CD515" s="115"/>
      <c r="CE515" s="115"/>
      <c r="CF515" s="115"/>
      <c r="CG515" s="115"/>
      <c r="CH515" s="115"/>
      <c r="CI515" s="115"/>
    </row>
    <row r="516" spans="78:87">
      <c r="BZ516" s="115"/>
      <c r="CA516" s="115"/>
      <c r="CB516" s="115"/>
      <c r="CC516" s="115"/>
      <c r="CD516" s="115"/>
      <c r="CE516" s="115"/>
      <c r="CF516" s="115"/>
      <c r="CG516" s="115"/>
      <c r="CH516" s="115"/>
      <c r="CI516" s="115"/>
    </row>
    <row r="517" spans="78:87">
      <c r="BZ517" s="115"/>
      <c r="CA517" s="115"/>
      <c r="CB517" s="115"/>
      <c r="CC517" s="115"/>
      <c r="CD517" s="115"/>
      <c r="CE517" s="115"/>
      <c r="CF517" s="115"/>
      <c r="CG517" s="115"/>
      <c r="CH517" s="115"/>
      <c r="CI517" s="115"/>
    </row>
    <row r="518" spans="78:87">
      <c r="BZ518" s="115"/>
      <c r="CA518" s="115"/>
      <c r="CB518" s="115"/>
      <c r="CC518" s="115"/>
      <c r="CD518" s="115"/>
      <c r="CE518" s="115"/>
      <c r="CF518" s="115"/>
      <c r="CG518" s="115"/>
      <c r="CH518" s="115"/>
      <c r="CI518" s="115"/>
    </row>
    <row r="519" spans="78:87">
      <c r="BZ519" s="115"/>
      <c r="CA519" s="115"/>
      <c r="CB519" s="115"/>
      <c r="CC519" s="115"/>
      <c r="CD519" s="115"/>
      <c r="CE519" s="115"/>
      <c r="CF519" s="115"/>
      <c r="CG519" s="115"/>
      <c r="CH519" s="115"/>
      <c r="CI519" s="115"/>
    </row>
    <row r="520" spans="78:87">
      <c r="BZ520" s="115"/>
      <c r="CA520" s="115"/>
      <c r="CB520" s="115"/>
      <c r="CC520" s="115"/>
      <c r="CD520" s="115"/>
      <c r="CE520" s="115"/>
      <c r="CF520" s="115"/>
      <c r="CG520" s="115"/>
      <c r="CH520" s="115"/>
      <c r="CI520" s="115"/>
    </row>
    <row r="521" spans="78:87">
      <c r="BZ521" s="115"/>
      <c r="CA521" s="115"/>
      <c r="CB521" s="115"/>
      <c r="CC521" s="115"/>
      <c r="CD521" s="115"/>
      <c r="CE521" s="115"/>
      <c r="CF521" s="115"/>
      <c r="CG521" s="115"/>
      <c r="CH521" s="115"/>
      <c r="CI521" s="115"/>
    </row>
    <row r="522" spans="78:87">
      <c r="BZ522" s="115"/>
      <c r="CA522" s="115"/>
      <c r="CB522" s="115"/>
      <c r="CC522" s="115"/>
      <c r="CD522" s="115"/>
      <c r="CE522" s="115"/>
      <c r="CF522" s="115"/>
      <c r="CG522" s="115"/>
      <c r="CH522" s="115"/>
      <c r="CI522" s="115"/>
    </row>
    <row r="523" spans="78:87">
      <c r="BZ523" s="115"/>
      <c r="CA523" s="115"/>
      <c r="CB523" s="115"/>
      <c r="CC523" s="115"/>
      <c r="CD523" s="115"/>
      <c r="CE523" s="115"/>
      <c r="CF523" s="115"/>
      <c r="CG523" s="115"/>
      <c r="CH523" s="115"/>
      <c r="CI523" s="115"/>
    </row>
    <row r="524" spans="78:87">
      <c r="BZ524" s="115"/>
      <c r="CA524" s="115"/>
      <c r="CB524" s="115"/>
      <c r="CC524" s="115"/>
      <c r="CD524" s="115"/>
      <c r="CE524" s="115"/>
      <c r="CF524" s="115"/>
      <c r="CG524" s="115"/>
      <c r="CH524" s="115"/>
      <c r="CI524" s="115"/>
    </row>
    <row r="525" spans="78:87">
      <c r="BZ525" s="115"/>
      <c r="CA525" s="115"/>
      <c r="CB525" s="115"/>
      <c r="CC525" s="115"/>
      <c r="CD525" s="115"/>
      <c r="CE525" s="115"/>
      <c r="CF525" s="115"/>
      <c r="CG525" s="115"/>
      <c r="CH525" s="115"/>
      <c r="CI525" s="115"/>
    </row>
    <row r="526" spans="78:87">
      <c r="BZ526" s="115"/>
      <c r="CA526" s="115"/>
      <c r="CB526" s="115"/>
      <c r="CC526" s="115"/>
      <c r="CD526" s="115"/>
      <c r="CE526" s="115"/>
      <c r="CF526" s="115"/>
      <c r="CG526" s="115"/>
      <c r="CH526" s="115"/>
      <c r="CI526" s="115"/>
    </row>
    <row r="527" spans="78:87">
      <c r="BZ527" s="115"/>
      <c r="CA527" s="115"/>
      <c r="CB527" s="115"/>
      <c r="CC527" s="115"/>
      <c r="CD527" s="115"/>
      <c r="CE527" s="115"/>
      <c r="CF527" s="115"/>
      <c r="CG527" s="115"/>
      <c r="CH527" s="115"/>
      <c r="CI527" s="115"/>
    </row>
    <row r="528" spans="78:87">
      <c r="BZ528" s="115"/>
      <c r="CA528" s="115"/>
      <c r="CB528" s="115"/>
      <c r="CC528" s="115"/>
      <c r="CD528" s="115"/>
      <c r="CE528" s="115"/>
      <c r="CF528" s="115"/>
      <c r="CG528" s="115"/>
      <c r="CH528" s="115"/>
      <c r="CI528" s="115"/>
    </row>
    <row r="529" spans="78:87">
      <c r="BZ529" s="115"/>
      <c r="CA529" s="115"/>
      <c r="CB529" s="115"/>
      <c r="CC529" s="115"/>
      <c r="CD529" s="115"/>
      <c r="CE529" s="115"/>
      <c r="CF529" s="115"/>
      <c r="CG529" s="115"/>
      <c r="CH529" s="115"/>
      <c r="CI529" s="115"/>
    </row>
    <row r="530" spans="78:87">
      <c r="BZ530" s="115"/>
      <c r="CA530" s="115"/>
      <c r="CB530" s="115"/>
      <c r="CC530" s="115"/>
      <c r="CD530" s="115"/>
      <c r="CE530" s="115"/>
      <c r="CF530" s="115"/>
      <c r="CG530" s="115"/>
      <c r="CH530" s="115"/>
      <c r="CI530" s="115"/>
    </row>
    <row r="531" spans="78:87">
      <c r="BZ531" s="115"/>
      <c r="CA531" s="115"/>
      <c r="CB531" s="115"/>
      <c r="CC531" s="115"/>
      <c r="CD531" s="115"/>
      <c r="CE531" s="115"/>
      <c r="CF531" s="115"/>
      <c r="CG531" s="115"/>
      <c r="CH531" s="115"/>
      <c r="CI531" s="115"/>
    </row>
    <row r="532" spans="78:87">
      <c r="BZ532" s="115"/>
      <c r="CA532" s="115"/>
      <c r="CB532" s="115"/>
      <c r="CC532" s="115"/>
      <c r="CD532" s="115"/>
      <c r="CE532" s="115"/>
      <c r="CF532" s="115"/>
      <c r="CG532" s="115"/>
      <c r="CH532" s="115"/>
      <c r="CI532" s="115"/>
    </row>
    <row r="533" spans="78:87">
      <c r="BZ533" s="115"/>
      <c r="CA533" s="115"/>
      <c r="CB533" s="115"/>
      <c r="CC533" s="115"/>
      <c r="CD533" s="115"/>
      <c r="CE533" s="115"/>
      <c r="CF533" s="115"/>
      <c r="CG533" s="115"/>
      <c r="CH533" s="115"/>
      <c r="CI533" s="115"/>
    </row>
    <row r="534" spans="78:87">
      <c r="BZ534" s="115"/>
      <c r="CA534" s="115"/>
      <c r="CB534" s="115"/>
      <c r="CC534" s="115"/>
      <c r="CD534" s="115"/>
      <c r="CE534" s="115"/>
      <c r="CF534" s="115"/>
      <c r="CG534" s="115"/>
      <c r="CH534" s="115"/>
      <c r="CI534" s="115"/>
    </row>
    <row r="535" spans="78:87">
      <c r="BZ535" s="115"/>
      <c r="CA535" s="115"/>
      <c r="CB535" s="115"/>
      <c r="CC535" s="115"/>
      <c r="CD535" s="115"/>
      <c r="CE535" s="115"/>
      <c r="CF535" s="115"/>
      <c r="CG535" s="115"/>
      <c r="CH535" s="115"/>
      <c r="CI535" s="115"/>
    </row>
    <row r="536" spans="78:87">
      <c r="BZ536" s="115"/>
      <c r="CA536" s="115"/>
      <c r="CB536" s="115"/>
      <c r="CC536" s="115"/>
      <c r="CD536" s="115"/>
      <c r="CE536" s="115"/>
      <c r="CF536" s="115"/>
      <c r="CG536" s="115"/>
      <c r="CH536" s="115"/>
      <c r="CI536" s="115"/>
    </row>
    <row r="537" spans="78:87">
      <c r="BZ537" s="115"/>
      <c r="CA537" s="115"/>
      <c r="CB537" s="115"/>
      <c r="CC537" s="115"/>
      <c r="CD537" s="115"/>
      <c r="CE537" s="115"/>
      <c r="CF537" s="115"/>
      <c r="CG537" s="115"/>
      <c r="CH537" s="115"/>
      <c r="CI537" s="115"/>
    </row>
    <row r="538" spans="78:87">
      <c r="BZ538" s="115"/>
      <c r="CA538" s="115"/>
      <c r="CB538" s="115"/>
      <c r="CC538" s="115"/>
      <c r="CD538" s="115"/>
      <c r="CE538" s="115"/>
      <c r="CF538" s="115"/>
      <c r="CG538" s="115"/>
      <c r="CH538" s="115"/>
      <c r="CI538" s="115"/>
    </row>
    <row r="539" spans="78:87">
      <c r="BZ539" s="115"/>
      <c r="CA539" s="115"/>
      <c r="CB539" s="115"/>
      <c r="CC539" s="115"/>
      <c r="CD539" s="115"/>
      <c r="CE539" s="115"/>
      <c r="CF539" s="115"/>
      <c r="CG539" s="115"/>
      <c r="CH539" s="115"/>
      <c r="CI539" s="115"/>
    </row>
    <row r="540" spans="78:87">
      <c r="BZ540" s="115"/>
      <c r="CA540" s="115"/>
      <c r="CB540" s="115"/>
      <c r="CC540" s="115"/>
      <c r="CD540" s="115"/>
      <c r="CE540" s="115"/>
      <c r="CF540" s="115"/>
      <c r="CG540" s="115"/>
      <c r="CH540" s="115"/>
      <c r="CI540" s="115"/>
    </row>
    <row r="541" spans="78:87">
      <c r="BZ541" s="115"/>
      <c r="CA541" s="115"/>
      <c r="CB541" s="115"/>
      <c r="CC541" s="115"/>
      <c r="CD541" s="115"/>
      <c r="CE541" s="115"/>
      <c r="CF541" s="115"/>
      <c r="CG541" s="115"/>
      <c r="CH541" s="115"/>
      <c r="CI541" s="115"/>
    </row>
    <row r="542" spans="78:87">
      <c r="BZ542" s="115"/>
      <c r="CA542" s="115"/>
      <c r="CB542" s="115"/>
      <c r="CC542" s="115"/>
      <c r="CD542" s="115"/>
      <c r="CE542" s="115"/>
      <c r="CF542" s="115"/>
      <c r="CG542" s="115"/>
      <c r="CH542" s="115"/>
      <c r="CI542" s="115"/>
    </row>
    <row r="543" spans="78:87">
      <c r="BZ543" s="115"/>
      <c r="CA543" s="115"/>
      <c r="CB543" s="115"/>
      <c r="CC543" s="115"/>
      <c r="CD543" s="115"/>
      <c r="CE543" s="115"/>
      <c r="CF543" s="115"/>
      <c r="CG543" s="115"/>
      <c r="CH543" s="115"/>
      <c r="CI543" s="115"/>
    </row>
    <row r="544" spans="78:87">
      <c r="BZ544" s="115"/>
      <c r="CA544" s="115"/>
      <c r="CB544" s="115"/>
      <c r="CC544" s="115"/>
      <c r="CD544" s="115"/>
      <c r="CE544" s="115"/>
      <c r="CF544" s="115"/>
      <c r="CG544" s="115"/>
      <c r="CH544" s="115"/>
      <c r="CI544" s="115"/>
    </row>
    <row r="545" spans="78:87">
      <c r="BZ545" s="115"/>
      <c r="CA545" s="115"/>
      <c r="CB545" s="115"/>
      <c r="CC545" s="115"/>
      <c r="CD545" s="115"/>
      <c r="CE545" s="115"/>
      <c r="CF545" s="115"/>
      <c r="CG545" s="115"/>
      <c r="CH545" s="115"/>
      <c r="CI545" s="115"/>
    </row>
    <row r="546" spans="78:87">
      <c r="BZ546" s="115"/>
      <c r="CA546" s="115"/>
      <c r="CB546" s="115"/>
      <c r="CC546" s="115"/>
      <c r="CD546" s="115"/>
      <c r="CE546" s="115"/>
      <c r="CF546" s="115"/>
      <c r="CG546" s="115"/>
      <c r="CH546" s="115"/>
      <c r="CI546" s="115"/>
    </row>
    <row r="547" spans="78:87">
      <c r="BZ547" s="115"/>
      <c r="CA547" s="115"/>
      <c r="CB547" s="115"/>
      <c r="CC547" s="115"/>
      <c r="CD547" s="115"/>
      <c r="CE547" s="115"/>
      <c r="CF547" s="115"/>
      <c r="CG547" s="115"/>
      <c r="CH547" s="115"/>
      <c r="CI547" s="115"/>
    </row>
    <row r="548" spans="78:87">
      <c r="BZ548" s="115"/>
      <c r="CA548" s="115"/>
      <c r="CB548" s="115"/>
      <c r="CC548" s="115"/>
      <c r="CD548" s="115"/>
      <c r="CE548" s="115"/>
      <c r="CF548" s="115"/>
      <c r="CG548" s="115"/>
      <c r="CH548" s="115"/>
      <c r="CI548" s="115"/>
    </row>
    <row r="549" spans="78:87">
      <c r="BZ549" s="115"/>
      <c r="CA549" s="115"/>
      <c r="CB549" s="115"/>
      <c r="CC549" s="115"/>
      <c r="CD549" s="115"/>
      <c r="CE549" s="115"/>
      <c r="CF549" s="115"/>
      <c r="CG549" s="115"/>
      <c r="CH549" s="115"/>
      <c r="CI549" s="115"/>
    </row>
    <row r="550" spans="78:87">
      <c r="BZ550" s="115"/>
      <c r="CA550" s="115"/>
      <c r="CB550" s="115"/>
      <c r="CC550" s="115"/>
      <c r="CD550" s="115"/>
      <c r="CE550" s="115"/>
      <c r="CF550" s="115"/>
      <c r="CG550" s="115"/>
      <c r="CH550" s="115"/>
      <c r="CI550" s="115"/>
    </row>
    <row r="551" spans="78:87">
      <c r="BZ551" s="115"/>
      <c r="CA551" s="115"/>
      <c r="CB551" s="115"/>
      <c r="CC551" s="115"/>
      <c r="CD551" s="115"/>
      <c r="CE551" s="115"/>
      <c r="CF551" s="115"/>
      <c r="CG551" s="115"/>
      <c r="CH551" s="115"/>
      <c r="CI551" s="115"/>
    </row>
    <row r="552" spans="78:87">
      <c r="BZ552" s="115"/>
      <c r="CA552" s="115"/>
      <c r="CB552" s="115"/>
      <c r="CC552" s="115"/>
      <c r="CD552" s="115"/>
      <c r="CE552" s="115"/>
      <c r="CF552" s="115"/>
      <c r="CG552" s="115"/>
      <c r="CH552" s="115"/>
      <c r="CI552" s="115"/>
    </row>
    <row r="553" spans="78:87">
      <c r="BZ553" s="115"/>
      <c r="CA553" s="115"/>
      <c r="CB553" s="115"/>
      <c r="CC553" s="115"/>
      <c r="CD553" s="115"/>
      <c r="CE553" s="115"/>
      <c r="CF553" s="115"/>
      <c r="CG553" s="115"/>
      <c r="CH553" s="115"/>
      <c r="CI553" s="115"/>
    </row>
    <row r="554" spans="78:87">
      <c r="BZ554" s="115"/>
      <c r="CA554" s="115"/>
      <c r="CB554" s="115"/>
      <c r="CC554" s="115"/>
      <c r="CD554" s="115"/>
      <c r="CE554" s="115"/>
      <c r="CF554" s="115"/>
      <c r="CG554" s="115"/>
      <c r="CH554" s="115"/>
      <c r="CI554" s="115"/>
    </row>
    <row r="555" spans="78:87">
      <c r="BZ555" s="115"/>
      <c r="CA555" s="115"/>
      <c r="CB555" s="115"/>
      <c r="CC555" s="115"/>
      <c r="CD555" s="115"/>
      <c r="CE555" s="115"/>
      <c r="CF555" s="115"/>
      <c r="CG555" s="115"/>
      <c r="CH555" s="115"/>
      <c r="CI555" s="115"/>
    </row>
    <row r="556" spans="78:87">
      <c r="BZ556" s="115"/>
      <c r="CA556" s="115"/>
      <c r="CB556" s="115"/>
      <c r="CC556" s="115"/>
      <c r="CD556" s="115"/>
      <c r="CE556" s="115"/>
      <c r="CF556" s="115"/>
      <c r="CG556" s="115"/>
      <c r="CH556" s="115"/>
      <c r="CI556" s="115"/>
    </row>
    <row r="557" spans="78:87">
      <c r="BZ557" s="115"/>
      <c r="CA557" s="115"/>
      <c r="CB557" s="115"/>
      <c r="CC557" s="115"/>
      <c r="CD557" s="115"/>
      <c r="CE557" s="115"/>
      <c r="CF557" s="115"/>
      <c r="CG557" s="115"/>
      <c r="CH557" s="115"/>
      <c r="CI557" s="115"/>
    </row>
    <row r="558" spans="78:87">
      <c r="BZ558" s="115"/>
      <c r="CA558" s="115"/>
      <c r="CB558" s="115"/>
      <c r="CC558" s="115"/>
      <c r="CD558" s="115"/>
      <c r="CE558" s="115"/>
      <c r="CF558" s="115"/>
      <c r="CG558" s="115"/>
      <c r="CH558" s="115"/>
      <c r="CI558" s="115"/>
    </row>
    <row r="559" spans="78:87">
      <c r="BZ559" s="115"/>
      <c r="CA559" s="115"/>
      <c r="CB559" s="115"/>
      <c r="CC559" s="115"/>
      <c r="CD559" s="115"/>
      <c r="CE559" s="115"/>
      <c r="CF559" s="115"/>
      <c r="CG559" s="115"/>
      <c r="CH559" s="115"/>
      <c r="CI559" s="115"/>
    </row>
    <row r="560" spans="78:87">
      <c r="BZ560" s="115"/>
      <c r="CA560" s="115"/>
      <c r="CB560" s="115"/>
      <c r="CC560" s="115"/>
      <c r="CD560" s="115"/>
      <c r="CE560" s="115"/>
      <c r="CF560" s="115"/>
      <c r="CG560" s="115"/>
      <c r="CH560" s="115"/>
      <c r="CI560" s="115"/>
    </row>
    <row r="561" spans="78:87">
      <c r="BZ561" s="115"/>
      <c r="CA561" s="115"/>
      <c r="CB561" s="115"/>
      <c r="CC561" s="115"/>
      <c r="CD561" s="115"/>
      <c r="CE561" s="115"/>
      <c r="CF561" s="115"/>
      <c r="CG561" s="115"/>
      <c r="CH561" s="115"/>
      <c r="CI561" s="115"/>
    </row>
    <row r="562" spans="78:87">
      <c r="BZ562" s="115"/>
      <c r="CA562" s="115"/>
      <c r="CB562" s="115"/>
      <c r="CC562" s="115"/>
      <c r="CD562" s="115"/>
      <c r="CE562" s="115"/>
      <c r="CF562" s="115"/>
      <c r="CG562" s="115"/>
      <c r="CH562" s="115"/>
      <c r="CI562" s="115"/>
    </row>
    <row r="563" spans="78:87">
      <c r="BZ563" s="115"/>
      <c r="CA563" s="115"/>
      <c r="CB563" s="115"/>
      <c r="CC563" s="115"/>
      <c r="CD563" s="115"/>
      <c r="CE563" s="115"/>
      <c r="CF563" s="115"/>
      <c r="CG563" s="115"/>
      <c r="CH563" s="115"/>
      <c r="CI563" s="115"/>
    </row>
    <row r="564" spans="78:87">
      <c r="BZ564" s="115"/>
      <c r="CA564" s="115"/>
      <c r="CB564" s="115"/>
      <c r="CC564" s="115"/>
      <c r="CD564" s="115"/>
      <c r="CE564" s="115"/>
      <c r="CF564" s="115"/>
      <c r="CG564" s="115"/>
      <c r="CH564" s="115"/>
      <c r="CI564" s="115"/>
    </row>
    <row r="565" spans="78:87">
      <c r="BZ565" s="115"/>
      <c r="CA565" s="115"/>
      <c r="CB565" s="115"/>
      <c r="CC565" s="115"/>
      <c r="CD565" s="115"/>
      <c r="CE565" s="115"/>
      <c r="CF565" s="115"/>
      <c r="CG565" s="115"/>
      <c r="CH565" s="115"/>
      <c r="CI565" s="115"/>
    </row>
    <row r="566" spans="78:87">
      <c r="BZ566" s="115"/>
      <c r="CA566" s="115"/>
      <c r="CB566" s="115"/>
      <c r="CC566" s="115"/>
      <c r="CD566" s="115"/>
      <c r="CE566" s="115"/>
      <c r="CF566" s="115"/>
      <c r="CG566" s="115"/>
      <c r="CH566" s="115"/>
      <c r="CI566" s="115"/>
    </row>
    <row r="567" spans="78:87">
      <c r="BZ567" s="115"/>
      <c r="CA567" s="115"/>
      <c r="CB567" s="115"/>
      <c r="CC567" s="115"/>
      <c r="CD567" s="115"/>
      <c r="CE567" s="115"/>
      <c r="CF567" s="115"/>
      <c r="CG567" s="115"/>
      <c r="CH567" s="115"/>
      <c r="CI567" s="115"/>
    </row>
    <row r="568" spans="78:87">
      <c r="BZ568" s="115"/>
      <c r="CA568" s="115"/>
      <c r="CB568" s="115"/>
      <c r="CC568" s="115"/>
      <c r="CD568" s="115"/>
      <c r="CE568" s="115"/>
      <c r="CF568" s="115"/>
      <c r="CG568" s="115"/>
      <c r="CH568" s="115"/>
      <c r="CI568" s="115"/>
    </row>
    <row r="569" spans="78:87">
      <c r="BZ569" s="115"/>
      <c r="CA569" s="115"/>
      <c r="CB569" s="115"/>
      <c r="CC569" s="115"/>
      <c r="CD569" s="115"/>
      <c r="CE569" s="115"/>
      <c r="CF569" s="115"/>
      <c r="CG569" s="115"/>
      <c r="CH569" s="115"/>
      <c r="CI569" s="115"/>
    </row>
    <row r="570" spans="78:87">
      <c r="BZ570" s="115"/>
      <c r="CA570" s="115"/>
      <c r="CB570" s="115"/>
      <c r="CC570" s="115"/>
      <c r="CD570" s="115"/>
      <c r="CE570" s="115"/>
      <c r="CF570" s="115"/>
      <c r="CG570" s="115"/>
      <c r="CH570" s="115"/>
      <c r="CI570" s="115"/>
    </row>
    <row r="571" spans="78:87">
      <c r="BZ571" s="115"/>
      <c r="CA571" s="115"/>
      <c r="CB571" s="115"/>
      <c r="CC571" s="115"/>
      <c r="CD571" s="115"/>
      <c r="CE571" s="115"/>
      <c r="CF571" s="115"/>
      <c r="CG571" s="115"/>
      <c r="CH571" s="115"/>
      <c r="CI571" s="115"/>
    </row>
    <row r="572" spans="78:87">
      <c r="BZ572" s="115"/>
      <c r="CA572" s="115"/>
      <c r="CB572" s="115"/>
      <c r="CC572" s="115"/>
      <c r="CD572" s="115"/>
      <c r="CE572" s="115"/>
      <c r="CF572" s="115"/>
      <c r="CG572" s="115"/>
      <c r="CH572" s="115"/>
      <c r="CI572" s="115"/>
    </row>
    <row r="573" spans="78:87">
      <c r="BZ573" s="115"/>
      <c r="CA573" s="115"/>
      <c r="CB573" s="115"/>
      <c r="CC573" s="115"/>
      <c r="CD573" s="115"/>
      <c r="CE573" s="115"/>
      <c r="CF573" s="115"/>
      <c r="CG573" s="115"/>
      <c r="CH573" s="115"/>
      <c r="CI573" s="115"/>
    </row>
    <row r="574" spans="78:87">
      <c r="BZ574" s="115"/>
      <c r="CA574" s="115"/>
      <c r="CB574" s="115"/>
      <c r="CC574" s="115"/>
      <c r="CD574" s="115"/>
      <c r="CE574" s="115"/>
      <c r="CF574" s="115"/>
      <c r="CG574" s="115"/>
      <c r="CH574" s="115"/>
      <c r="CI574" s="115"/>
    </row>
    <row r="575" spans="78:87">
      <c r="BZ575" s="115"/>
      <c r="CA575" s="115"/>
      <c r="CB575" s="115"/>
      <c r="CC575" s="115"/>
      <c r="CD575" s="115"/>
      <c r="CE575" s="115"/>
      <c r="CF575" s="115"/>
      <c r="CG575" s="115"/>
      <c r="CH575" s="115"/>
      <c r="CI575" s="115"/>
    </row>
    <row r="576" spans="78:87">
      <c r="BZ576" s="115"/>
      <c r="CA576" s="115"/>
      <c r="CB576" s="115"/>
      <c r="CC576" s="115"/>
      <c r="CD576" s="115"/>
      <c r="CE576" s="115"/>
      <c r="CF576" s="115"/>
      <c r="CG576" s="115"/>
      <c r="CH576" s="115"/>
      <c r="CI576" s="115"/>
    </row>
    <row r="577" spans="78:87">
      <c r="BZ577" s="115"/>
      <c r="CA577" s="115"/>
      <c r="CB577" s="115"/>
      <c r="CC577" s="115"/>
      <c r="CD577" s="115"/>
      <c r="CE577" s="115"/>
      <c r="CF577" s="115"/>
      <c r="CG577" s="115"/>
      <c r="CH577" s="115"/>
      <c r="CI577" s="115"/>
    </row>
    <row r="578" spans="78:87">
      <c r="BZ578" s="115"/>
      <c r="CA578" s="115"/>
      <c r="CB578" s="115"/>
      <c r="CC578" s="115"/>
      <c r="CD578" s="115"/>
      <c r="CE578" s="115"/>
      <c r="CF578" s="115"/>
      <c r="CG578" s="115"/>
      <c r="CH578" s="115"/>
      <c r="CI578" s="115"/>
    </row>
    <row r="579" spans="78:87">
      <c r="BZ579" s="115"/>
      <c r="CA579" s="115"/>
      <c r="CB579" s="115"/>
      <c r="CC579" s="115"/>
      <c r="CD579" s="115"/>
      <c r="CE579" s="115"/>
      <c r="CF579" s="115"/>
      <c r="CG579" s="115"/>
      <c r="CH579" s="115"/>
      <c r="CI579" s="115"/>
    </row>
    <row r="580" spans="78:87">
      <c r="BZ580" s="115"/>
      <c r="CA580" s="115"/>
      <c r="CB580" s="115"/>
      <c r="CC580" s="115"/>
      <c r="CD580" s="115"/>
      <c r="CE580" s="115"/>
      <c r="CF580" s="115"/>
      <c r="CG580" s="115"/>
      <c r="CH580" s="115"/>
      <c r="CI580" s="115"/>
    </row>
    <row r="581" spans="78:87">
      <c r="BZ581" s="115"/>
      <c r="CA581" s="115"/>
      <c r="CB581" s="115"/>
      <c r="CC581" s="115"/>
      <c r="CD581" s="115"/>
      <c r="CE581" s="115"/>
      <c r="CF581" s="115"/>
      <c r="CG581" s="115"/>
      <c r="CH581" s="115"/>
      <c r="CI581" s="115"/>
    </row>
    <row r="582" spans="78:87">
      <c r="BZ582" s="115"/>
      <c r="CA582" s="115"/>
      <c r="CB582" s="115"/>
      <c r="CC582" s="115"/>
      <c r="CD582" s="115"/>
      <c r="CE582" s="115"/>
      <c r="CF582" s="115"/>
      <c r="CG582" s="115"/>
      <c r="CH582" s="115"/>
      <c r="CI582" s="115"/>
    </row>
    <row r="583" spans="78:87">
      <c r="BZ583" s="115"/>
      <c r="CA583" s="115"/>
      <c r="CB583" s="115"/>
      <c r="CC583" s="115"/>
      <c r="CD583" s="115"/>
      <c r="CE583" s="115"/>
      <c r="CF583" s="115"/>
      <c r="CG583" s="115"/>
      <c r="CH583" s="115"/>
      <c r="CI583" s="115"/>
    </row>
    <row r="584" spans="78:87">
      <c r="BZ584" s="115"/>
      <c r="CA584" s="115"/>
      <c r="CB584" s="115"/>
      <c r="CC584" s="115"/>
      <c r="CD584" s="115"/>
      <c r="CE584" s="115"/>
      <c r="CF584" s="115"/>
      <c r="CG584" s="115"/>
      <c r="CH584" s="115"/>
      <c r="CI584" s="115"/>
    </row>
    <row r="585" spans="78:87">
      <c r="BZ585" s="115"/>
      <c r="CA585" s="115"/>
      <c r="CB585" s="115"/>
      <c r="CC585" s="115"/>
      <c r="CD585" s="115"/>
      <c r="CE585" s="115"/>
      <c r="CF585" s="115"/>
      <c r="CG585" s="115"/>
      <c r="CH585" s="115"/>
      <c r="CI585" s="115"/>
    </row>
    <row r="586" spans="78:87">
      <c r="BZ586" s="115"/>
      <c r="CA586" s="115"/>
      <c r="CB586" s="115"/>
      <c r="CC586" s="115"/>
      <c r="CD586" s="115"/>
      <c r="CE586" s="115"/>
      <c r="CF586" s="115"/>
      <c r="CG586" s="115"/>
      <c r="CH586" s="115"/>
      <c r="CI586" s="115"/>
    </row>
    <row r="587" spans="78:87">
      <c r="BZ587" s="115"/>
      <c r="CA587" s="115"/>
      <c r="CB587" s="115"/>
      <c r="CC587" s="115"/>
      <c r="CD587" s="115"/>
      <c r="CE587" s="115"/>
      <c r="CF587" s="115"/>
      <c r="CG587" s="115"/>
      <c r="CH587" s="115"/>
      <c r="CI587" s="115"/>
    </row>
    <row r="588" spans="78:87">
      <c r="BZ588" s="115"/>
      <c r="CA588" s="115"/>
      <c r="CB588" s="115"/>
      <c r="CC588" s="115"/>
      <c r="CD588" s="115"/>
      <c r="CE588" s="115"/>
      <c r="CF588" s="115"/>
      <c r="CG588" s="115"/>
      <c r="CH588" s="115"/>
      <c r="CI588" s="115"/>
    </row>
    <row r="589" spans="78:87">
      <c r="BZ589" s="115"/>
      <c r="CA589" s="115"/>
      <c r="CB589" s="115"/>
      <c r="CC589" s="115"/>
      <c r="CD589" s="115"/>
      <c r="CE589" s="115"/>
      <c r="CF589" s="115"/>
      <c r="CG589" s="115"/>
      <c r="CH589" s="115"/>
      <c r="CI589" s="115"/>
    </row>
    <row r="590" spans="78:87">
      <c r="BZ590" s="115"/>
      <c r="CA590" s="115"/>
      <c r="CB590" s="115"/>
      <c r="CC590" s="115"/>
      <c r="CD590" s="115"/>
      <c r="CE590" s="115"/>
      <c r="CF590" s="115"/>
      <c r="CG590" s="115"/>
      <c r="CH590" s="115"/>
      <c r="CI590" s="115"/>
    </row>
    <row r="591" spans="78:87">
      <c r="BZ591" s="115"/>
      <c r="CA591" s="115"/>
      <c r="CB591" s="115"/>
      <c r="CC591" s="115"/>
      <c r="CD591" s="115"/>
      <c r="CE591" s="115"/>
      <c r="CF591" s="115"/>
      <c r="CG591" s="115"/>
      <c r="CH591" s="115"/>
      <c r="CI591" s="115"/>
    </row>
    <row r="592" spans="78:87">
      <c r="BZ592" s="115"/>
      <c r="CA592" s="115"/>
      <c r="CB592" s="115"/>
      <c r="CC592" s="115"/>
      <c r="CD592" s="115"/>
      <c r="CE592" s="115"/>
      <c r="CF592" s="115"/>
      <c r="CG592" s="115"/>
      <c r="CH592" s="115"/>
      <c r="CI592" s="115"/>
    </row>
    <row r="593" spans="78:87">
      <c r="BZ593" s="115"/>
      <c r="CA593" s="115"/>
      <c r="CB593" s="115"/>
      <c r="CC593" s="115"/>
      <c r="CD593" s="115"/>
      <c r="CE593" s="115"/>
      <c r="CF593" s="115"/>
      <c r="CG593" s="115"/>
      <c r="CH593" s="115"/>
      <c r="CI593" s="115"/>
    </row>
    <row r="594" spans="78:87">
      <c r="BZ594" s="115"/>
      <c r="CA594" s="115"/>
      <c r="CB594" s="115"/>
      <c r="CC594" s="115"/>
      <c r="CD594" s="115"/>
      <c r="CE594" s="115"/>
      <c r="CF594" s="115"/>
      <c r="CG594" s="115"/>
      <c r="CH594" s="115"/>
      <c r="CI594" s="115"/>
    </row>
    <row r="595" spans="78:87">
      <c r="BZ595" s="115"/>
      <c r="CA595" s="115"/>
      <c r="CB595" s="115"/>
      <c r="CC595" s="115"/>
      <c r="CD595" s="115"/>
      <c r="CE595" s="115"/>
      <c r="CF595" s="115"/>
      <c r="CG595" s="115"/>
      <c r="CH595" s="115"/>
      <c r="CI595" s="115"/>
    </row>
    <row r="596" spans="78:87">
      <c r="BZ596" s="115"/>
      <c r="CA596" s="115"/>
      <c r="CB596" s="115"/>
      <c r="CC596" s="115"/>
      <c r="CD596" s="115"/>
      <c r="CE596" s="115"/>
      <c r="CF596" s="115"/>
      <c r="CG596" s="115"/>
      <c r="CH596" s="115"/>
      <c r="CI596" s="115"/>
    </row>
    <row r="597" spans="78:87">
      <c r="BZ597" s="115"/>
      <c r="CA597" s="115"/>
      <c r="CB597" s="115"/>
      <c r="CC597" s="115"/>
      <c r="CD597" s="115"/>
      <c r="CE597" s="115"/>
      <c r="CF597" s="115"/>
      <c r="CG597" s="115"/>
      <c r="CH597" s="115"/>
      <c r="CI597" s="115"/>
    </row>
    <row r="598" spans="78:87">
      <c r="BZ598" s="115"/>
      <c r="CA598" s="115"/>
      <c r="CB598" s="115"/>
      <c r="CC598" s="115"/>
      <c r="CD598" s="115"/>
      <c r="CE598" s="115"/>
      <c r="CF598" s="115"/>
      <c r="CG598" s="115"/>
      <c r="CH598" s="115"/>
      <c r="CI598" s="115"/>
    </row>
    <row r="599" spans="78:87">
      <c r="BZ599" s="115"/>
      <c r="CA599" s="115"/>
      <c r="CB599" s="115"/>
      <c r="CC599" s="115"/>
      <c r="CD599" s="115"/>
      <c r="CE599" s="115"/>
      <c r="CF599" s="115"/>
      <c r="CG599" s="115"/>
      <c r="CH599" s="115"/>
      <c r="CI599" s="115"/>
    </row>
    <row r="600" spans="78:87">
      <c r="BZ600" s="115"/>
      <c r="CA600" s="115"/>
      <c r="CB600" s="115"/>
      <c r="CC600" s="115"/>
      <c r="CD600" s="115"/>
      <c r="CE600" s="115"/>
      <c r="CF600" s="115"/>
      <c r="CG600" s="115"/>
      <c r="CH600" s="115"/>
      <c r="CI600" s="115"/>
    </row>
    <row r="601" spans="78:87">
      <c r="BZ601" s="115"/>
      <c r="CA601" s="115"/>
      <c r="CB601" s="115"/>
      <c r="CC601" s="115"/>
      <c r="CD601" s="115"/>
      <c r="CE601" s="115"/>
      <c r="CF601" s="115"/>
      <c r="CG601" s="115"/>
      <c r="CH601" s="115"/>
      <c r="CI601" s="115"/>
    </row>
    <row r="602" spans="78:87">
      <c r="BZ602" s="115"/>
      <c r="CA602" s="115"/>
      <c r="CB602" s="115"/>
      <c r="CC602" s="115"/>
      <c r="CD602" s="115"/>
      <c r="CE602" s="115"/>
      <c r="CF602" s="115"/>
      <c r="CG602" s="115"/>
      <c r="CH602" s="115"/>
      <c r="CI602" s="115"/>
    </row>
    <row r="603" spans="78:87">
      <c r="BZ603" s="115"/>
      <c r="CA603" s="115"/>
      <c r="CB603" s="115"/>
      <c r="CC603" s="115"/>
      <c r="CD603" s="115"/>
      <c r="CE603" s="115"/>
      <c r="CF603" s="115"/>
      <c r="CG603" s="115"/>
      <c r="CH603" s="115"/>
      <c r="CI603" s="115"/>
    </row>
    <row r="604" spans="78:87">
      <c r="BZ604" s="115"/>
      <c r="CA604" s="115"/>
      <c r="CB604" s="115"/>
      <c r="CC604" s="115"/>
      <c r="CD604" s="115"/>
      <c r="CE604" s="115"/>
      <c r="CF604" s="115"/>
      <c r="CG604" s="115"/>
      <c r="CH604" s="115"/>
      <c r="CI604" s="115"/>
    </row>
    <row r="605" spans="78:87">
      <c r="BZ605" s="115"/>
      <c r="CA605" s="115"/>
      <c r="CB605" s="115"/>
      <c r="CC605" s="115"/>
      <c r="CD605" s="115"/>
      <c r="CE605" s="115"/>
      <c r="CF605" s="115"/>
      <c r="CG605" s="115"/>
      <c r="CH605" s="115"/>
      <c r="CI605" s="115"/>
    </row>
    <row r="606" spans="78:87">
      <c r="BZ606" s="115"/>
      <c r="CA606" s="115"/>
      <c r="CB606" s="115"/>
      <c r="CC606" s="115"/>
      <c r="CD606" s="115"/>
      <c r="CE606" s="115"/>
      <c r="CF606" s="115"/>
      <c r="CG606" s="115"/>
      <c r="CH606" s="115"/>
      <c r="CI606" s="115"/>
    </row>
    <row r="607" spans="78:87">
      <c r="BZ607" s="115"/>
      <c r="CA607" s="115"/>
      <c r="CB607" s="115"/>
      <c r="CC607" s="115"/>
      <c r="CD607" s="115"/>
      <c r="CE607" s="115"/>
      <c r="CF607" s="115"/>
      <c r="CG607" s="115"/>
      <c r="CH607" s="115"/>
      <c r="CI607" s="115"/>
    </row>
    <row r="608" spans="78:87">
      <c r="BZ608" s="115"/>
      <c r="CA608" s="115"/>
      <c r="CB608" s="115"/>
      <c r="CC608" s="115"/>
      <c r="CD608" s="115"/>
      <c r="CE608" s="115"/>
      <c r="CF608" s="115"/>
      <c r="CG608" s="115"/>
      <c r="CH608" s="115"/>
      <c r="CI608" s="115"/>
    </row>
    <row r="609" spans="78:87">
      <c r="BZ609" s="115"/>
      <c r="CA609" s="115"/>
      <c r="CB609" s="115"/>
      <c r="CC609" s="115"/>
      <c r="CD609" s="115"/>
      <c r="CE609" s="115"/>
      <c r="CF609" s="115"/>
      <c r="CG609" s="115"/>
      <c r="CH609" s="115"/>
      <c r="CI609" s="115"/>
    </row>
    <row r="610" spans="78:87">
      <c r="BZ610" s="115"/>
      <c r="CA610" s="115"/>
      <c r="CB610" s="115"/>
      <c r="CC610" s="115"/>
      <c r="CD610" s="115"/>
      <c r="CE610" s="115"/>
      <c r="CF610" s="115"/>
      <c r="CG610" s="115"/>
      <c r="CH610" s="115"/>
      <c r="CI610" s="115"/>
    </row>
    <row r="611" spans="78:87">
      <c r="BZ611" s="115"/>
      <c r="CA611" s="115"/>
      <c r="CB611" s="115"/>
      <c r="CC611" s="115"/>
      <c r="CD611" s="115"/>
      <c r="CE611" s="115"/>
      <c r="CF611" s="115"/>
      <c r="CG611" s="115"/>
      <c r="CH611" s="115"/>
      <c r="CI611" s="115"/>
    </row>
    <row r="612" spans="78:87">
      <c r="BZ612" s="115"/>
      <c r="CA612" s="115"/>
      <c r="CB612" s="115"/>
      <c r="CC612" s="115"/>
      <c r="CD612" s="115"/>
      <c r="CE612" s="115"/>
      <c r="CF612" s="115"/>
      <c r="CG612" s="115"/>
      <c r="CH612" s="115"/>
      <c r="CI612" s="115"/>
    </row>
    <row r="613" spans="78:87">
      <c r="BZ613" s="115"/>
      <c r="CA613" s="115"/>
      <c r="CB613" s="115"/>
      <c r="CC613" s="115"/>
      <c r="CD613" s="115"/>
      <c r="CE613" s="115"/>
      <c r="CF613" s="115"/>
      <c r="CG613" s="115"/>
      <c r="CH613" s="115"/>
      <c r="CI613" s="115"/>
    </row>
    <row r="614" spans="78:87">
      <c r="BZ614" s="115"/>
      <c r="CA614" s="115"/>
      <c r="CB614" s="115"/>
      <c r="CC614" s="115"/>
      <c r="CD614" s="115"/>
      <c r="CE614" s="115"/>
      <c r="CF614" s="115"/>
      <c r="CG614" s="115"/>
      <c r="CH614" s="115"/>
      <c r="CI614" s="115"/>
    </row>
    <row r="615" spans="78:87">
      <c r="BZ615" s="115"/>
      <c r="CA615" s="115"/>
      <c r="CB615" s="115"/>
      <c r="CC615" s="115"/>
      <c r="CD615" s="115"/>
      <c r="CE615" s="115"/>
      <c r="CF615" s="115"/>
      <c r="CG615" s="115"/>
      <c r="CH615" s="115"/>
      <c r="CI615" s="115"/>
    </row>
    <row r="616" spans="78:87">
      <c r="BZ616" s="115"/>
      <c r="CA616" s="115"/>
      <c r="CB616" s="115"/>
      <c r="CC616" s="115"/>
      <c r="CD616" s="115"/>
      <c r="CE616" s="115"/>
      <c r="CF616" s="115"/>
      <c r="CG616" s="115"/>
      <c r="CH616" s="115"/>
      <c r="CI616" s="115"/>
    </row>
    <row r="617" spans="78:87">
      <c r="BZ617" s="115"/>
      <c r="CA617" s="115"/>
      <c r="CB617" s="115"/>
      <c r="CC617" s="115"/>
      <c r="CD617" s="115"/>
      <c r="CE617" s="115"/>
      <c r="CF617" s="115"/>
      <c r="CG617" s="115"/>
      <c r="CH617" s="115"/>
      <c r="CI617" s="115"/>
    </row>
    <row r="618" spans="78:87">
      <c r="BZ618" s="115"/>
      <c r="CA618" s="115"/>
      <c r="CB618" s="115"/>
      <c r="CC618" s="115"/>
      <c r="CD618" s="115"/>
      <c r="CE618" s="115"/>
      <c r="CF618" s="115"/>
      <c r="CG618" s="115"/>
      <c r="CH618" s="115"/>
      <c r="CI618" s="115"/>
    </row>
    <row r="619" spans="78:87">
      <c r="BZ619" s="115"/>
      <c r="CA619" s="115"/>
      <c r="CB619" s="115"/>
      <c r="CC619" s="115"/>
      <c r="CD619" s="115"/>
      <c r="CE619" s="115"/>
      <c r="CF619" s="115"/>
      <c r="CG619" s="115"/>
      <c r="CH619" s="115"/>
      <c r="CI619" s="115"/>
    </row>
    <row r="620" spans="78:87">
      <c r="BZ620" s="115"/>
      <c r="CA620" s="115"/>
      <c r="CB620" s="115"/>
      <c r="CC620" s="115"/>
      <c r="CD620" s="115"/>
      <c r="CE620" s="115"/>
      <c r="CF620" s="115"/>
      <c r="CG620" s="115"/>
      <c r="CH620" s="115"/>
      <c r="CI620" s="115"/>
    </row>
    <row r="621" spans="78:87">
      <c r="BZ621" s="115"/>
      <c r="CA621" s="115"/>
      <c r="CB621" s="115"/>
      <c r="CC621" s="115"/>
      <c r="CD621" s="115"/>
      <c r="CE621" s="115"/>
      <c r="CF621" s="115"/>
      <c r="CG621" s="115"/>
      <c r="CH621" s="115"/>
      <c r="CI621" s="115"/>
    </row>
    <row r="622" spans="78:87">
      <c r="BZ622" s="115"/>
      <c r="CA622" s="115"/>
      <c r="CB622" s="115"/>
      <c r="CC622" s="115"/>
      <c r="CD622" s="115"/>
      <c r="CE622" s="115"/>
      <c r="CF622" s="115"/>
      <c r="CG622" s="115"/>
      <c r="CH622" s="115"/>
      <c r="CI622" s="115"/>
    </row>
    <row r="623" spans="78:87">
      <c r="BZ623" s="115"/>
      <c r="CA623" s="115"/>
      <c r="CB623" s="115"/>
      <c r="CC623" s="115"/>
      <c r="CD623" s="115"/>
      <c r="CE623" s="115"/>
      <c r="CF623" s="115"/>
      <c r="CG623" s="115"/>
      <c r="CH623" s="115"/>
      <c r="CI623" s="115"/>
    </row>
    <row r="624" spans="78:87">
      <c r="BZ624" s="115"/>
      <c r="CA624" s="115"/>
      <c r="CB624" s="115"/>
      <c r="CC624" s="115"/>
      <c r="CD624" s="115"/>
      <c r="CE624" s="115"/>
      <c r="CF624" s="115"/>
      <c r="CG624" s="115"/>
      <c r="CH624" s="115"/>
      <c r="CI624" s="115"/>
    </row>
    <row r="625" spans="78:87">
      <c r="BZ625" s="115"/>
      <c r="CA625" s="115"/>
      <c r="CB625" s="115"/>
      <c r="CC625" s="115"/>
      <c r="CD625" s="115"/>
      <c r="CE625" s="115"/>
      <c r="CF625" s="115"/>
      <c r="CG625" s="115"/>
      <c r="CH625" s="115"/>
      <c r="CI625" s="115"/>
    </row>
    <row r="626" spans="78:87">
      <c r="BZ626" s="115"/>
      <c r="CA626" s="115"/>
      <c r="CB626" s="115"/>
      <c r="CC626" s="115"/>
      <c r="CD626" s="115"/>
      <c r="CE626" s="115"/>
      <c r="CF626" s="115"/>
      <c r="CG626" s="115"/>
      <c r="CH626" s="115"/>
      <c r="CI626" s="115"/>
    </row>
    <row r="627" spans="78:87">
      <c r="BZ627" s="115"/>
      <c r="CA627" s="115"/>
      <c r="CB627" s="115"/>
      <c r="CC627" s="115"/>
      <c r="CD627" s="115"/>
      <c r="CE627" s="115"/>
      <c r="CF627" s="115"/>
      <c r="CG627" s="115"/>
      <c r="CH627" s="115"/>
      <c r="CI627" s="115"/>
    </row>
    <row r="628" spans="78:87">
      <c r="BZ628" s="115"/>
      <c r="CA628" s="115"/>
      <c r="CB628" s="115"/>
      <c r="CC628" s="115"/>
      <c r="CD628" s="115"/>
      <c r="CE628" s="115"/>
      <c r="CF628" s="115"/>
      <c r="CG628" s="115"/>
      <c r="CH628" s="115"/>
      <c r="CI628" s="115"/>
    </row>
    <row r="629" spans="78:87">
      <c r="BZ629" s="115"/>
      <c r="CA629" s="115"/>
      <c r="CB629" s="115"/>
      <c r="CC629" s="115"/>
      <c r="CD629" s="115"/>
      <c r="CE629" s="115"/>
      <c r="CF629" s="115"/>
      <c r="CG629" s="115"/>
      <c r="CH629" s="115"/>
      <c r="CI629" s="115"/>
    </row>
    <row r="630" spans="78:87">
      <c r="BZ630" s="115"/>
      <c r="CA630" s="115"/>
      <c r="CB630" s="115"/>
      <c r="CC630" s="115"/>
      <c r="CD630" s="115"/>
      <c r="CE630" s="115"/>
      <c r="CF630" s="115"/>
      <c r="CG630" s="115"/>
      <c r="CH630" s="115"/>
      <c r="CI630" s="115"/>
    </row>
    <row r="631" spans="78:87">
      <c r="BZ631" s="115"/>
      <c r="CA631" s="115"/>
      <c r="CB631" s="115"/>
      <c r="CC631" s="115"/>
      <c r="CD631" s="115"/>
      <c r="CE631" s="115"/>
      <c r="CF631" s="115"/>
      <c r="CG631" s="115"/>
      <c r="CH631" s="115"/>
      <c r="CI631" s="115"/>
    </row>
    <row r="632" spans="78:87">
      <c r="BZ632" s="115"/>
      <c r="CA632" s="115"/>
      <c r="CB632" s="115"/>
      <c r="CC632" s="115"/>
      <c r="CD632" s="115"/>
      <c r="CE632" s="115"/>
      <c r="CF632" s="115"/>
      <c r="CG632" s="115"/>
      <c r="CH632" s="115"/>
      <c r="CI632" s="115"/>
    </row>
    <row r="633" spans="78:87">
      <c r="BZ633" s="115"/>
      <c r="CA633" s="115"/>
      <c r="CB633" s="115"/>
      <c r="CC633" s="115"/>
      <c r="CD633" s="115"/>
      <c r="CE633" s="115"/>
      <c r="CF633" s="115"/>
      <c r="CG633" s="115"/>
      <c r="CH633" s="115"/>
      <c r="CI633" s="115"/>
    </row>
    <row r="634" spans="78:87">
      <c r="BZ634" s="115"/>
      <c r="CA634" s="115"/>
      <c r="CB634" s="115"/>
      <c r="CC634" s="115"/>
      <c r="CD634" s="115"/>
      <c r="CE634" s="115"/>
      <c r="CF634" s="115"/>
      <c r="CG634" s="115"/>
      <c r="CH634" s="115"/>
      <c r="CI634" s="115"/>
    </row>
    <row r="635" spans="78:87">
      <c r="BZ635" s="115"/>
      <c r="CA635" s="115"/>
      <c r="CB635" s="115"/>
      <c r="CC635" s="115"/>
      <c r="CD635" s="115"/>
      <c r="CE635" s="115"/>
      <c r="CF635" s="115"/>
      <c r="CG635" s="115"/>
      <c r="CH635" s="115"/>
      <c r="CI635" s="115"/>
    </row>
    <row r="636" spans="78:87">
      <c r="BZ636" s="115"/>
      <c r="CA636" s="115"/>
      <c r="CB636" s="115"/>
      <c r="CC636" s="115"/>
      <c r="CD636" s="115"/>
      <c r="CE636" s="115"/>
      <c r="CF636" s="115"/>
      <c r="CG636" s="115"/>
      <c r="CH636" s="115"/>
      <c r="CI636" s="115"/>
    </row>
    <row r="637" spans="78:87">
      <c r="BZ637" s="115"/>
      <c r="CA637" s="115"/>
      <c r="CB637" s="115"/>
      <c r="CC637" s="115"/>
      <c r="CD637" s="115"/>
      <c r="CE637" s="115"/>
      <c r="CF637" s="115"/>
      <c r="CG637" s="115"/>
      <c r="CH637" s="115"/>
      <c r="CI637" s="115"/>
    </row>
    <row r="638" spans="78:87">
      <c r="BZ638" s="115"/>
      <c r="CA638" s="115"/>
      <c r="CB638" s="115"/>
      <c r="CC638" s="115"/>
      <c r="CD638" s="115"/>
      <c r="CE638" s="115"/>
      <c r="CF638" s="115"/>
      <c r="CG638" s="115"/>
      <c r="CH638" s="115"/>
      <c r="CI638" s="115"/>
    </row>
    <row r="639" spans="78:87">
      <c r="BZ639" s="115"/>
      <c r="CA639" s="115"/>
      <c r="CB639" s="115"/>
      <c r="CC639" s="115"/>
      <c r="CD639" s="115"/>
      <c r="CE639" s="115"/>
      <c r="CF639" s="115"/>
      <c r="CG639" s="115"/>
      <c r="CH639" s="115"/>
      <c r="CI639" s="115"/>
    </row>
    <row r="640" spans="78:87">
      <c r="BZ640" s="115"/>
      <c r="CA640" s="115"/>
      <c r="CB640" s="115"/>
      <c r="CC640" s="115"/>
      <c r="CD640" s="115"/>
      <c r="CE640" s="115"/>
      <c r="CF640" s="115"/>
      <c r="CG640" s="115"/>
      <c r="CH640" s="115"/>
      <c r="CI640" s="115"/>
    </row>
    <row r="641" spans="78:87">
      <c r="BZ641" s="115"/>
      <c r="CA641" s="115"/>
      <c r="CB641" s="115"/>
      <c r="CC641" s="115"/>
      <c r="CD641" s="115"/>
      <c r="CE641" s="115"/>
      <c r="CF641" s="115"/>
      <c r="CG641" s="115"/>
      <c r="CH641" s="115"/>
      <c r="CI641" s="115"/>
    </row>
    <row r="642" spans="78:87">
      <c r="BZ642" s="115"/>
      <c r="CA642" s="115"/>
      <c r="CB642" s="115"/>
      <c r="CC642" s="115"/>
      <c r="CD642" s="115"/>
      <c r="CE642" s="115"/>
      <c r="CF642" s="115"/>
      <c r="CG642" s="115"/>
      <c r="CH642" s="115"/>
      <c r="CI642" s="115"/>
    </row>
    <row r="643" spans="78:87">
      <c r="BZ643" s="115"/>
      <c r="CA643" s="115"/>
      <c r="CB643" s="115"/>
      <c r="CC643" s="115"/>
      <c r="CD643" s="115"/>
      <c r="CE643" s="115"/>
      <c r="CF643" s="115"/>
      <c r="CG643" s="115"/>
      <c r="CH643" s="115"/>
      <c r="CI643" s="115"/>
    </row>
    <row r="644" spans="78:87">
      <c r="BZ644" s="115"/>
      <c r="CA644" s="115"/>
      <c r="CB644" s="115"/>
      <c r="CC644" s="115"/>
      <c r="CD644" s="115"/>
      <c r="CE644" s="115"/>
      <c r="CF644" s="115"/>
      <c r="CG644" s="115"/>
      <c r="CH644" s="115"/>
      <c r="CI644" s="115"/>
    </row>
    <row r="645" spans="78:87">
      <c r="BZ645" s="115"/>
      <c r="CA645" s="115"/>
      <c r="CB645" s="115"/>
      <c r="CC645" s="115"/>
      <c r="CD645" s="115"/>
      <c r="CE645" s="115"/>
      <c r="CF645" s="115"/>
      <c r="CG645" s="115"/>
      <c r="CH645" s="115"/>
      <c r="CI645" s="115"/>
    </row>
    <row r="646" spans="78:87">
      <c r="BZ646" s="115"/>
      <c r="CA646" s="115"/>
      <c r="CB646" s="115"/>
      <c r="CC646" s="115"/>
      <c r="CD646" s="115"/>
      <c r="CE646" s="115"/>
      <c r="CF646" s="115"/>
      <c r="CG646" s="115"/>
      <c r="CH646" s="115"/>
      <c r="CI646" s="115"/>
    </row>
    <row r="647" spans="78:87">
      <c r="BZ647" s="115"/>
      <c r="CA647" s="115"/>
      <c r="CB647" s="115"/>
      <c r="CC647" s="115"/>
      <c r="CD647" s="115"/>
      <c r="CE647" s="115"/>
      <c r="CF647" s="115"/>
      <c r="CG647" s="115"/>
      <c r="CH647" s="115"/>
      <c r="CI647" s="115"/>
    </row>
    <row r="648" spans="78:87">
      <c r="BZ648" s="115"/>
      <c r="CA648" s="115"/>
      <c r="CB648" s="115"/>
      <c r="CC648" s="115"/>
      <c r="CD648" s="115"/>
      <c r="CE648" s="115"/>
      <c r="CF648" s="115"/>
      <c r="CG648" s="115"/>
      <c r="CH648" s="115"/>
      <c r="CI648" s="115"/>
    </row>
    <row r="649" spans="78:87">
      <c r="BZ649" s="115"/>
      <c r="CA649" s="115"/>
      <c r="CB649" s="115"/>
      <c r="CC649" s="115"/>
      <c r="CD649" s="115"/>
      <c r="CE649" s="115"/>
      <c r="CF649" s="115"/>
      <c r="CG649" s="115"/>
      <c r="CH649" s="115"/>
      <c r="CI649" s="115"/>
    </row>
    <row r="650" spans="78:87">
      <c r="BZ650" s="115"/>
      <c r="CA650" s="115"/>
      <c r="CB650" s="115"/>
      <c r="CC650" s="115"/>
      <c r="CD650" s="115"/>
      <c r="CE650" s="115"/>
      <c r="CF650" s="115"/>
      <c r="CG650" s="115"/>
      <c r="CH650" s="115"/>
      <c r="CI650" s="115"/>
    </row>
    <row r="651" spans="78:87">
      <c r="BZ651" s="115"/>
      <c r="CA651" s="115"/>
      <c r="CB651" s="115"/>
      <c r="CC651" s="115"/>
      <c r="CD651" s="115"/>
      <c r="CE651" s="115"/>
      <c r="CF651" s="115"/>
      <c r="CG651" s="115"/>
      <c r="CH651" s="115"/>
      <c r="CI651" s="115"/>
    </row>
    <row r="652" spans="78:87">
      <c r="BZ652" s="115"/>
      <c r="CA652" s="115"/>
      <c r="CB652" s="115"/>
      <c r="CC652" s="115"/>
      <c r="CD652" s="115"/>
      <c r="CE652" s="115"/>
      <c r="CF652" s="115"/>
      <c r="CG652" s="115"/>
      <c r="CH652" s="115"/>
      <c r="CI652" s="115"/>
    </row>
    <row r="653" spans="78:87">
      <c r="BZ653" s="115"/>
      <c r="CA653" s="115"/>
      <c r="CB653" s="115"/>
      <c r="CC653" s="115"/>
      <c r="CD653" s="115"/>
      <c r="CE653" s="115"/>
      <c r="CF653" s="115"/>
      <c r="CG653" s="115"/>
      <c r="CH653" s="115"/>
      <c r="CI653" s="115"/>
    </row>
    <row r="654" spans="78:87">
      <c r="BZ654" s="115"/>
      <c r="CA654" s="115"/>
      <c r="CB654" s="115"/>
      <c r="CC654" s="115"/>
      <c r="CD654" s="115"/>
      <c r="CE654" s="115"/>
      <c r="CF654" s="115"/>
      <c r="CG654" s="115"/>
      <c r="CH654" s="115"/>
      <c r="CI654" s="115"/>
    </row>
    <row r="655" spans="78:87">
      <c r="BZ655" s="115"/>
      <c r="CA655" s="115"/>
      <c r="CB655" s="115"/>
      <c r="CC655" s="115"/>
      <c r="CD655" s="115"/>
      <c r="CE655" s="115"/>
      <c r="CF655" s="115"/>
      <c r="CG655" s="115"/>
      <c r="CH655" s="115"/>
      <c r="CI655" s="115"/>
    </row>
    <row r="656" spans="78:87">
      <c r="BZ656" s="115"/>
      <c r="CA656" s="115"/>
      <c r="CB656" s="115"/>
      <c r="CC656" s="115"/>
      <c r="CD656" s="115"/>
      <c r="CE656" s="115"/>
      <c r="CF656" s="115"/>
      <c r="CG656" s="115"/>
      <c r="CH656" s="115"/>
      <c r="CI656" s="115"/>
    </row>
    <row r="657" spans="78:87">
      <c r="BZ657" s="115"/>
      <c r="CA657" s="115"/>
      <c r="CB657" s="115"/>
      <c r="CC657" s="115"/>
      <c r="CD657" s="115"/>
      <c r="CE657" s="115"/>
      <c r="CF657" s="115"/>
      <c r="CG657" s="115"/>
      <c r="CH657" s="115"/>
      <c r="CI657" s="115"/>
    </row>
    <row r="658" spans="78:87">
      <c r="BZ658" s="115"/>
      <c r="CA658" s="115"/>
      <c r="CB658" s="115"/>
      <c r="CC658" s="115"/>
      <c r="CD658" s="115"/>
      <c r="CE658" s="115"/>
      <c r="CF658" s="115"/>
      <c r="CG658" s="115"/>
      <c r="CH658" s="115"/>
      <c r="CI658" s="115"/>
    </row>
    <row r="659" spans="78:87">
      <c r="BZ659" s="115"/>
      <c r="CA659" s="115"/>
      <c r="CB659" s="115"/>
      <c r="CC659" s="115"/>
      <c r="CD659" s="115"/>
      <c r="CE659" s="115"/>
      <c r="CF659" s="115"/>
      <c r="CG659" s="115"/>
      <c r="CH659" s="115"/>
      <c r="CI659" s="115"/>
    </row>
    <row r="660" spans="78:87">
      <c r="BZ660" s="115"/>
      <c r="CA660" s="115"/>
      <c r="CB660" s="115"/>
      <c r="CC660" s="115"/>
      <c r="CD660" s="115"/>
      <c r="CE660" s="115"/>
      <c r="CF660" s="115"/>
      <c r="CG660" s="115"/>
      <c r="CH660" s="115"/>
      <c r="CI660" s="115"/>
    </row>
    <row r="661" spans="78:87">
      <c r="BZ661" s="115"/>
      <c r="CA661" s="115"/>
      <c r="CB661" s="115"/>
      <c r="CC661" s="115"/>
      <c r="CD661" s="115"/>
      <c r="CE661" s="115"/>
      <c r="CF661" s="115"/>
      <c r="CG661" s="115"/>
      <c r="CH661" s="115"/>
      <c r="CI661" s="115"/>
    </row>
    <row r="662" spans="78:87">
      <c r="BZ662" s="115"/>
      <c r="CA662" s="115"/>
      <c r="CB662" s="115"/>
      <c r="CC662" s="115"/>
      <c r="CD662" s="115"/>
      <c r="CE662" s="115"/>
      <c r="CF662" s="115"/>
      <c r="CG662" s="115"/>
      <c r="CH662" s="115"/>
      <c r="CI662" s="115"/>
    </row>
    <row r="663" spans="78:87">
      <c r="BZ663" s="115"/>
      <c r="CA663" s="115"/>
      <c r="CB663" s="115"/>
      <c r="CC663" s="115"/>
      <c r="CD663" s="115"/>
      <c r="CE663" s="115"/>
      <c r="CF663" s="115"/>
      <c r="CG663" s="115"/>
      <c r="CH663" s="115"/>
      <c r="CI663" s="115"/>
    </row>
    <row r="664" spans="78:87">
      <c r="BZ664" s="115"/>
      <c r="CA664" s="115"/>
      <c r="CB664" s="115"/>
      <c r="CC664" s="115"/>
      <c r="CD664" s="115"/>
      <c r="CE664" s="115"/>
      <c r="CF664" s="115"/>
      <c r="CG664" s="115"/>
      <c r="CH664" s="115"/>
      <c r="CI664" s="115"/>
    </row>
    <row r="665" spans="78:87">
      <c r="BZ665" s="115"/>
      <c r="CA665" s="115"/>
      <c r="CB665" s="115"/>
      <c r="CC665" s="115"/>
      <c r="CD665" s="115"/>
      <c r="CE665" s="115"/>
      <c r="CF665" s="115"/>
      <c r="CG665" s="115"/>
      <c r="CH665" s="115"/>
      <c r="CI665" s="115"/>
    </row>
    <row r="666" spans="78:87">
      <c r="BZ666" s="115"/>
      <c r="CA666" s="115"/>
      <c r="CB666" s="115"/>
      <c r="CC666" s="115"/>
      <c r="CD666" s="115"/>
      <c r="CE666" s="115"/>
      <c r="CF666" s="115"/>
      <c r="CG666" s="115"/>
      <c r="CH666" s="115"/>
      <c r="CI666" s="115"/>
    </row>
    <row r="667" spans="78:87">
      <c r="BZ667" s="115"/>
      <c r="CA667" s="115"/>
      <c r="CB667" s="115"/>
      <c r="CC667" s="115"/>
      <c r="CD667" s="115"/>
      <c r="CE667" s="115"/>
      <c r="CF667" s="115"/>
      <c r="CG667" s="115"/>
      <c r="CH667" s="115"/>
      <c r="CI667" s="115"/>
    </row>
    <row r="668" spans="78:87">
      <c r="BZ668" s="115"/>
      <c r="CA668" s="115"/>
      <c r="CB668" s="115"/>
      <c r="CC668" s="115"/>
      <c r="CD668" s="115"/>
      <c r="CE668" s="115"/>
      <c r="CF668" s="115"/>
      <c r="CG668" s="115"/>
      <c r="CH668" s="115"/>
      <c r="CI668" s="115"/>
    </row>
    <row r="669" spans="78:87">
      <c r="BZ669" s="115"/>
      <c r="CA669" s="115"/>
      <c r="CB669" s="115"/>
      <c r="CC669" s="115"/>
      <c r="CD669" s="115"/>
      <c r="CE669" s="115"/>
      <c r="CF669" s="115"/>
      <c r="CG669" s="115"/>
      <c r="CH669" s="115"/>
      <c r="CI669" s="115"/>
    </row>
    <row r="670" spans="78:87">
      <c r="BZ670" s="115"/>
      <c r="CA670" s="115"/>
      <c r="CB670" s="115"/>
      <c r="CC670" s="115"/>
      <c r="CD670" s="115"/>
      <c r="CE670" s="115"/>
      <c r="CF670" s="115"/>
      <c r="CG670" s="115"/>
      <c r="CH670" s="115"/>
      <c r="CI670" s="115"/>
    </row>
    <row r="671" spans="78:87">
      <c r="BZ671" s="115"/>
      <c r="CA671" s="115"/>
      <c r="CB671" s="115"/>
      <c r="CC671" s="115"/>
      <c r="CD671" s="115"/>
      <c r="CE671" s="115"/>
      <c r="CF671" s="115"/>
      <c r="CG671" s="115"/>
      <c r="CH671" s="115"/>
      <c r="CI671" s="115"/>
    </row>
    <row r="672" spans="78:87">
      <c r="BZ672" s="115"/>
      <c r="CA672" s="115"/>
      <c r="CB672" s="115"/>
      <c r="CC672" s="115"/>
      <c r="CD672" s="115"/>
      <c r="CE672" s="115"/>
      <c r="CF672" s="115"/>
      <c r="CG672" s="115"/>
      <c r="CH672" s="115"/>
      <c r="CI672" s="115"/>
    </row>
    <row r="673" spans="78:87">
      <c r="BZ673" s="115"/>
      <c r="CA673" s="115"/>
      <c r="CB673" s="115"/>
      <c r="CC673" s="115"/>
      <c r="CD673" s="115"/>
      <c r="CE673" s="115"/>
      <c r="CF673" s="115"/>
      <c r="CG673" s="115"/>
      <c r="CH673" s="115"/>
      <c r="CI673" s="115"/>
    </row>
    <row r="674" spans="78:87">
      <c r="BZ674" s="115"/>
      <c r="CA674" s="115"/>
      <c r="CB674" s="115"/>
      <c r="CC674" s="115"/>
      <c r="CD674" s="115"/>
      <c r="CE674" s="115"/>
      <c r="CF674" s="115"/>
      <c r="CG674" s="115"/>
      <c r="CH674" s="115"/>
      <c r="CI674" s="115"/>
    </row>
    <row r="675" spans="78:87">
      <c r="BZ675" s="115"/>
      <c r="CA675" s="115"/>
      <c r="CB675" s="115"/>
      <c r="CC675" s="115"/>
      <c r="CD675" s="115"/>
      <c r="CE675" s="115"/>
      <c r="CF675" s="115"/>
      <c r="CG675" s="115"/>
      <c r="CH675" s="115"/>
      <c r="CI675" s="115"/>
    </row>
    <row r="676" spans="78:87">
      <c r="BZ676" s="115"/>
      <c r="CA676" s="115"/>
      <c r="CB676" s="115"/>
      <c r="CC676" s="115"/>
      <c r="CD676" s="115"/>
      <c r="CE676" s="115"/>
      <c r="CF676" s="115"/>
      <c r="CG676" s="115"/>
      <c r="CH676" s="115"/>
      <c r="CI676" s="115"/>
    </row>
    <row r="677" spans="78:87">
      <c r="BZ677" s="115"/>
      <c r="CA677" s="115"/>
      <c r="CB677" s="115"/>
      <c r="CC677" s="115"/>
      <c r="CD677" s="115"/>
      <c r="CE677" s="115"/>
      <c r="CF677" s="115"/>
      <c r="CG677" s="115"/>
      <c r="CH677" s="115"/>
      <c r="CI677" s="115"/>
    </row>
    <row r="678" spans="78:87">
      <c r="BZ678" s="115"/>
      <c r="CA678" s="115"/>
      <c r="CB678" s="115"/>
      <c r="CC678" s="115"/>
      <c r="CD678" s="115"/>
      <c r="CE678" s="115"/>
      <c r="CF678" s="115"/>
      <c r="CG678" s="115"/>
      <c r="CH678" s="115"/>
      <c r="CI678" s="115"/>
    </row>
    <row r="679" spans="78:87">
      <c r="BZ679" s="115"/>
      <c r="CA679" s="115"/>
      <c r="CB679" s="115"/>
      <c r="CC679" s="115"/>
      <c r="CD679" s="115"/>
      <c r="CE679" s="115"/>
      <c r="CF679" s="115"/>
      <c r="CG679" s="115"/>
      <c r="CH679" s="115"/>
      <c r="CI679" s="115"/>
    </row>
    <row r="680" spans="78:87">
      <c r="BZ680" s="115"/>
      <c r="CA680" s="115"/>
      <c r="CB680" s="115"/>
      <c r="CC680" s="115"/>
      <c r="CD680" s="115"/>
      <c r="CE680" s="115"/>
      <c r="CF680" s="115"/>
      <c r="CG680" s="115"/>
      <c r="CH680" s="115"/>
      <c r="CI680" s="115"/>
    </row>
    <row r="681" spans="78:87">
      <c r="BZ681" s="115"/>
      <c r="CA681" s="115"/>
      <c r="CB681" s="115"/>
      <c r="CC681" s="115"/>
      <c r="CD681" s="115"/>
      <c r="CE681" s="115"/>
      <c r="CF681" s="115"/>
      <c r="CG681" s="115"/>
      <c r="CH681" s="115"/>
      <c r="CI681" s="115"/>
    </row>
    <row r="682" spans="78:87">
      <c r="BZ682" s="115"/>
      <c r="CA682" s="115"/>
      <c r="CB682" s="115"/>
      <c r="CC682" s="115"/>
      <c r="CD682" s="115"/>
      <c r="CE682" s="115"/>
      <c r="CF682" s="115"/>
      <c r="CG682" s="115"/>
      <c r="CH682" s="115"/>
      <c r="CI682" s="115"/>
    </row>
    <row r="683" spans="78:87">
      <c r="BZ683" s="115"/>
      <c r="CA683" s="115"/>
      <c r="CB683" s="115"/>
      <c r="CC683" s="115"/>
      <c r="CD683" s="115"/>
      <c r="CE683" s="115"/>
      <c r="CF683" s="115"/>
      <c r="CG683" s="115"/>
      <c r="CH683" s="115"/>
      <c r="CI683" s="115"/>
    </row>
    <row r="684" spans="78:87">
      <c r="BZ684" s="115"/>
      <c r="CA684" s="115"/>
      <c r="CB684" s="115"/>
      <c r="CC684" s="115"/>
      <c r="CD684" s="115"/>
      <c r="CE684" s="115"/>
      <c r="CF684" s="115"/>
      <c r="CG684" s="115"/>
      <c r="CH684" s="115"/>
      <c r="CI684" s="115"/>
    </row>
    <row r="685" spans="78:87">
      <c r="BZ685" s="115"/>
      <c r="CA685" s="115"/>
      <c r="CB685" s="115"/>
      <c r="CC685" s="115"/>
      <c r="CD685" s="115"/>
      <c r="CE685" s="115"/>
      <c r="CF685" s="115"/>
      <c r="CG685" s="115"/>
      <c r="CH685" s="115"/>
      <c r="CI685" s="115"/>
    </row>
    <row r="686" spans="78:87">
      <c r="BZ686" s="115"/>
      <c r="CA686" s="115"/>
      <c r="CB686" s="115"/>
      <c r="CC686" s="115"/>
      <c r="CD686" s="115"/>
      <c r="CE686" s="115"/>
      <c r="CF686" s="115"/>
      <c r="CG686" s="115"/>
      <c r="CH686" s="115"/>
      <c r="CI686" s="115"/>
    </row>
    <row r="687" spans="78:87">
      <c r="BZ687" s="115"/>
      <c r="CA687" s="115"/>
      <c r="CB687" s="115"/>
      <c r="CC687" s="115"/>
      <c r="CD687" s="115"/>
      <c r="CE687" s="115"/>
      <c r="CF687" s="115"/>
      <c r="CG687" s="115"/>
      <c r="CH687" s="115"/>
      <c r="CI687" s="115"/>
    </row>
    <row r="688" spans="78:87">
      <c r="BZ688" s="115"/>
      <c r="CA688" s="115"/>
      <c r="CB688" s="115"/>
      <c r="CC688" s="115"/>
      <c r="CD688" s="115"/>
      <c r="CE688" s="115"/>
      <c r="CF688" s="115"/>
      <c r="CG688" s="115"/>
      <c r="CH688" s="115"/>
      <c r="CI688" s="115"/>
    </row>
    <row r="689" spans="78:87">
      <c r="BZ689" s="115"/>
      <c r="CA689" s="115"/>
      <c r="CB689" s="115"/>
      <c r="CC689" s="115"/>
      <c r="CD689" s="115"/>
      <c r="CE689" s="115"/>
      <c r="CF689" s="115"/>
      <c r="CG689" s="115"/>
      <c r="CH689" s="115"/>
      <c r="CI689" s="115"/>
    </row>
    <row r="690" spans="78:87">
      <c r="BZ690" s="115"/>
      <c r="CA690" s="115"/>
      <c r="CB690" s="115"/>
      <c r="CC690" s="115"/>
      <c r="CD690" s="115"/>
      <c r="CE690" s="115"/>
      <c r="CF690" s="115"/>
      <c r="CG690" s="115"/>
      <c r="CH690" s="115"/>
      <c r="CI690" s="115"/>
    </row>
    <row r="691" spans="78:87">
      <c r="BZ691" s="115"/>
      <c r="CA691" s="115"/>
      <c r="CB691" s="115"/>
      <c r="CC691" s="115"/>
      <c r="CD691" s="115"/>
      <c r="CE691" s="115"/>
      <c r="CF691" s="115"/>
      <c r="CG691" s="115"/>
      <c r="CH691" s="115"/>
      <c r="CI691" s="115"/>
    </row>
    <row r="692" spans="78:87">
      <c r="BZ692" s="115"/>
      <c r="CA692" s="115"/>
      <c r="CB692" s="115"/>
      <c r="CC692" s="115"/>
      <c r="CD692" s="115"/>
      <c r="CE692" s="115"/>
      <c r="CF692" s="115"/>
      <c r="CG692" s="115"/>
      <c r="CH692" s="115"/>
      <c r="CI692" s="115"/>
    </row>
    <row r="693" spans="78:87">
      <c r="BZ693" s="115"/>
      <c r="CA693" s="115"/>
      <c r="CB693" s="115"/>
      <c r="CC693" s="115"/>
      <c r="CD693" s="115"/>
      <c r="CE693" s="115"/>
      <c r="CF693" s="115"/>
      <c r="CG693" s="115"/>
      <c r="CH693" s="115"/>
      <c r="CI693" s="115"/>
    </row>
    <row r="694" spans="78:87">
      <c r="BZ694" s="115"/>
      <c r="CA694" s="115"/>
      <c r="CB694" s="115"/>
      <c r="CC694" s="115"/>
      <c r="CD694" s="115"/>
      <c r="CE694" s="115"/>
      <c r="CF694" s="115"/>
      <c r="CG694" s="115"/>
      <c r="CH694" s="115"/>
      <c r="CI694" s="115"/>
    </row>
    <row r="695" spans="78:87">
      <c r="BZ695" s="115"/>
      <c r="CA695" s="115"/>
      <c r="CB695" s="115"/>
      <c r="CC695" s="115"/>
      <c r="CD695" s="115"/>
      <c r="CE695" s="115"/>
      <c r="CF695" s="115"/>
      <c r="CG695" s="115"/>
      <c r="CH695" s="115"/>
      <c r="CI695" s="115"/>
    </row>
    <row r="696" spans="78:87">
      <c r="BZ696" s="115"/>
      <c r="CA696" s="115"/>
      <c r="CB696" s="115"/>
      <c r="CC696" s="115"/>
      <c r="CD696" s="115"/>
      <c r="CE696" s="115"/>
      <c r="CF696" s="115"/>
      <c r="CG696" s="115"/>
      <c r="CH696" s="115"/>
      <c r="CI696" s="115"/>
    </row>
    <row r="697" spans="78:87">
      <c r="BZ697" s="115"/>
      <c r="CA697" s="115"/>
      <c r="CB697" s="115"/>
      <c r="CC697" s="115"/>
      <c r="CD697" s="115"/>
      <c r="CE697" s="115"/>
      <c r="CF697" s="115"/>
      <c r="CG697" s="115"/>
      <c r="CH697" s="115"/>
      <c r="CI697" s="115"/>
    </row>
    <row r="698" spans="78:87">
      <c r="BZ698" s="115"/>
      <c r="CA698" s="115"/>
      <c r="CB698" s="115"/>
      <c r="CC698" s="115"/>
      <c r="CD698" s="115"/>
      <c r="CE698" s="115"/>
      <c r="CF698" s="115"/>
      <c r="CG698" s="115"/>
      <c r="CH698" s="115"/>
      <c r="CI698" s="115"/>
    </row>
    <row r="699" spans="78:87">
      <c r="BZ699" s="115"/>
      <c r="CA699" s="115"/>
      <c r="CB699" s="115"/>
      <c r="CC699" s="115"/>
      <c r="CD699" s="115"/>
      <c r="CE699" s="115"/>
      <c r="CF699" s="115"/>
      <c r="CG699" s="115"/>
      <c r="CH699" s="115"/>
      <c r="CI699" s="115"/>
    </row>
    <row r="700" spans="78:87">
      <c r="BZ700" s="115"/>
      <c r="CA700" s="115"/>
      <c r="CB700" s="115"/>
      <c r="CC700" s="115"/>
      <c r="CD700" s="115"/>
      <c r="CE700" s="115"/>
      <c r="CF700" s="115"/>
      <c r="CG700" s="115"/>
      <c r="CH700" s="115"/>
      <c r="CI700" s="115"/>
    </row>
    <row r="701" spans="78:87">
      <c r="BZ701" s="115"/>
      <c r="CA701" s="115"/>
      <c r="CB701" s="115"/>
      <c r="CC701" s="115"/>
      <c r="CD701" s="115"/>
      <c r="CE701" s="115"/>
      <c r="CF701" s="115"/>
      <c r="CG701" s="115"/>
      <c r="CH701" s="115"/>
      <c r="CI701" s="115"/>
    </row>
    <row r="702" spans="78:87">
      <c r="BZ702" s="115"/>
      <c r="CA702" s="115"/>
      <c r="CB702" s="115"/>
      <c r="CC702" s="115"/>
      <c r="CD702" s="115"/>
      <c r="CE702" s="115"/>
      <c r="CF702" s="115"/>
      <c r="CG702" s="115"/>
      <c r="CH702" s="115"/>
      <c r="CI702" s="115"/>
    </row>
    <row r="703" spans="78:87">
      <c r="BZ703" s="115"/>
      <c r="CA703" s="115"/>
      <c r="CB703" s="115"/>
      <c r="CC703" s="115"/>
      <c r="CD703" s="115"/>
      <c r="CE703" s="115"/>
      <c r="CF703" s="115"/>
      <c r="CG703" s="115"/>
      <c r="CH703" s="115"/>
      <c r="CI703" s="115"/>
    </row>
    <row r="704" spans="78:87">
      <c r="BZ704" s="115"/>
      <c r="CA704" s="115"/>
      <c r="CB704" s="115"/>
      <c r="CC704" s="115"/>
      <c r="CD704" s="115"/>
      <c r="CE704" s="115"/>
      <c r="CF704" s="115"/>
      <c r="CG704" s="115"/>
      <c r="CH704" s="115"/>
      <c r="CI704" s="115"/>
    </row>
    <row r="705" spans="78:87">
      <c r="BZ705" s="115"/>
      <c r="CA705" s="115"/>
      <c r="CB705" s="115"/>
      <c r="CC705" s="115"/>
      <c r="CD705" s="115"/>
      <c r="CE705" s="115"/>
      <c r="CF705" s="115"/>
      <c r="CG705" s="115"/>
      <c r="CH705" s="115"/>
      <c r="CI705" s="115"/>
    </row>
    <row r="706" spans="78:87">
      <c r="BZ706" s="115"/>
      <c r="CA706" s="115"/>
      <c r="CB706" s="115"/>
      <c r="CC706" s="115"/>
      <c r="CD706" s="115"/>
      <c r="CE706" s="115"/>
      <c r="CF706" s="115"/>
      <c r="CG706" s="115"/>
      <c r="CH706" s="115"/>
      <c r="CI706" s="115"/>
    </row>
    <row r="707" spans="78:87">
      <c r="BZ707" s="115"/>
      <c r="CA707" s="115"/>
      <c r="CB707" s="115"/>
      <c r="CC707" s="115"/>
      <c r="CD707" s="115"/>
      <c r="CE707" s="115"/>
      <c r="CF707" s="115"/>
      <c r="CG707" s="115"/>
      <c r="CH707" s="115"/>
      <c r="CI707" s="115"/>
    </row>
    <row r="708" spans="78:87">
      <c r="BZ708" s="115"/>
      <c r="CA708" s="115"/>
      <c r="CB708" s="115"/>
      <c r="CC708" s="115"/>
      <c r="CD708" s="115"/>
      <c r="CE708" s="115"/>
      <c r="CF708" s="115"/>
      <c r="CG708" s="115"/>
      <c r="CH708" s="115"/>
      <c r="CI708" s="115"/>
    </row>
    <row r="709" spans="78:87">
      <c r="BZ709" s="115"/>
      <c r="CA709" s="115"/>
      <c r="CB709" s="115"/>
      <c r="CC709" s="115"/>
      <c r="CD709" s="115"/>
      <c r="CE709" s="115"/>
      <c r="CF709" s="115"/>
      <c r="CG709" s="115"/>
      <c r="CH709" s="115"/>
      <c r="CI709" s="115"/>
    </row>
    <row r="710" spans="78:87">
      <c r="BZ710" s="115"/>
      <c r="CA710" s="115"/>
      <c r="CB710" s="115"/>
      <c r="CC710" s="115"/>
      <c r="CD710" s="115"/>
      <c r="CE710" s="115"/>
      <c r="CF710" s="115"/>
      <c r="CG710" s="115"/>
      <c r="CH710" s="115"/>
      <c r="CI710" s="115"/>
    </row>
    <row r="711" spans="78:87">
      <c r="BZ711" s="115"/>
      <c r="CA711" s="115"/>
      <c r="CB711" s="115"/>
      <c r="CC711" s="115"/>
      <c r="CD711" s="115"/>
      <c r="CE711" s="115"/>
      <c r="CF711" s="115"/>
      <c r="CG711" s="115"/>
      <c r="CH711" s="115"/>
      <c r="CI711" s="115"/>
    </row>
    <row r="712" spans="78:87">
      <c r="BZ712" s="115"/>
      <c r="CA712" s="115"/>
      <c r="CB712" s="115"/>
      <c r="CC712" s="115"/>
      <c r="CD712" s="115"/>
      <c r="CE712" s="115"/>
      <c r="CF712" s="115"/>
      <c r="CG712" s="115"/>
      <c r="CH712" s="115"/>
      <c r="CI712" s="115"/>
    </row>
    <row r="713" spans="78:87">
      <c r="BZ713" s="115"/>
      <c r="CA713" s="115"/>
      <c r="CB713" s="115"/>
      <c r="CC713" s="115"/>
      <c r="CD713" s="115"/>
      <c r="CE713" s="115"/>
      <c r="CF713" s="115"/>
      <c r="CG713" s="115"/>
      <c r="CH713" s="115"/>
      <c r="CI713" s="115"/>
    </row>
    <row r="714" spans="78:87">
      <c r="BZ714" s="115"/>
      <c r="CA714" s="115"/>
      <c r="CB714" s="115"/>
      <c r="CC714" s="115"/>
      <c r="CD714" s="115"/>
      <c r="CE714" s="115"/>
      <c r="CF714" s="115"/>
      <c r="CG714" s="115"/>
      <c r="CH714" s="115"/>
      <c r="CI714" s="115"/>
    </row>
    <row r="715" spans="78:87">
      <c r="BZ715" s="115"/>
      <c r="CA715" s="115"/>
      <c r="CB715" s="115"/>
      <c r="CC715" s="115"/>
      <c r="CD715" s="115"/>
      <c r="CE715" s="115"/>
      <c r="CF715" s="115"/>
      <c r="CG715" s="115"/>
      <c r="CH715" s="115"/>
      <c r="CI715" s="115"/>
    </row>
    <row r="716" spans="78:87">
      <c r="BZ716" s="115"/>
      <c r="CA716" s="115"/>
      <c r="CB716" s="115"/>
      <c r="CC716" s="115"/>
      <c r="CD716" s="115"/>
      <c r="CE716" s="115"/>
      <c r="CF716" s="115"/>
      <c r="CG716" s="115"/>
      <c r="CH716" s="115"/>
      <c r="CI716" s="115"/>
    </row>
    <row r="717" spans="78:87">
      <c r="BZ717" s="115"/>
      <c r="CA717" s="115"/>
      <c r="CB717" s="115"/>
      <c r="CC717" s="115"/>
      <c r="CD717" s="115"/>
      <c r="CE717" s="115"/>
      <c r="CF717" s="115"/>
      <c r="CG717" s="115"/>
      <c r="CH717" s="115"/>
      <c r="CI717" s="115"/>
    </row>
    <row r="718" spans="78:87">
      <c r="BZ718" s="115"/>
      <c r="CA718" s="115"/>
      <c r="CB718" s="115"/>
      <c r="CC718" s="115"/>
      <c r="CD718" s="115"/>
      <c r="CE718" s="115"/>
      <c r="CF718" s="115"/>
      <c r="CG718" s="115"/>
      <c r="CH718" s="115"/>
      <c r="CI718" s="115"/>
    </row>
    <row r="719" spans="78:87">
      <c r="BZ719" s="115"/>
      <c r="CA719" s="115"/>
      <c r="CB719" s="115"/>
      <c r="CC719" s="115"/>
      <c r="CD719" s="115"/>
      <c r="CE719" s="115"/>
      <c r="CF719" s="115"/>
      <c r="CG719" s="115"/>
      <c r="CH719" s="115"/>
      <c r="CI719" s="115"/>
    </row>
    <row r="720" spans="78:87">
      <c r="BZ720" s="115"/>
      <c r="CA720" s="115"/>
      <c r="CB720" s="115"/>
      <c r="CC720" s="115"/>
      <c r="CD720" s="115"/>
      <c r="CE720" s="115"/>
      <c r="CF720" s="115"/>
      <c r="CG720" s="115"/>
      <c r="CH720" s="115"/>
      <c r="CI720" s="115"/>
    </row>
    <row r="721" spans="78:87">
      <c r="BZ721" s="115"/>
      <c r="CA721" s="115"/>
      <c r="CB721" s="115"/>
      <c r="CC721" s="115"/>
      <c r="CD721" s="115"/>
      <c r="CE721" s="115"/>
      <c r="CF721" s="115"/>
      <c r="CG721" s="115"/>
      <c r="CH721" s="115"/>
      <c r="CI721" s="115"/>
    </row>
    <row r="722" spans="78:87">
      <c r="BZ722" s="115"/>
      <c r="CA722" s="115"/>
      <c r="CB722" s="115"/>
      <c r="CC722" s="115"/>
      <c r="CD722" s="115"/>
      <c r="CE722" s="115"/>
      <c r="CF722" s="115"/>
      <c r="CG722" s="115"/>
      <c r="CH722" s="115"/>
      <c r="CI722" s="115"/>
    </row>
    <row r="723" spans="78:87">
      <c r="BZ723" s="115"/>
      <c r="CA723" s="115"/>
      <c r="CB723" s="115"/>
      <c r="CC723" s="115"/>
      <c r="CD723" s="115"/>
      <c r="CE723" s="115"/>
      <c r="CF723" s="115"/>
      <c r="CG723" s="115"/>
      <c r="CH723" s="115"/>
      <c r="CI723" s="115"/>
    </row>
    <row r="724" spans="78:87">
      <c r="BZ724" s="115"/>
      <c r="CA724" s="115"/>
      <c r="CB724" s="115"/>
      <c r="CC724" s="115"/>
      <c r="CD724" s="115"/>
      <c r="CE724" s="115"/>
      <c r="CF724" s="115"/>
      <c r="CG724" s="115"/>
      <c r="CH724" s="115"/>
      <c r="CI724" s="115"/>
    </row>
    <row r="725" spans="78:87">
      <c r="BZ725" s="115"/>
      <c r="CA725" s="115"/>
      <c r="CB725" s="115"/>
      <c r="CC725" s="115"/>
      <c r="CD725" s="115"/>
      <c r="CE725" s="115"/>
      <c r="CF725" s="115"/>
      <c r="CG725" s="115"/>
      <c r="CH725" s="115"/>
      <c r="CI725" s="115"/>
    </row>
    <row r="726" spans="78:87">
      <c r="BZ726" s="115"/>
      <c r="CA726" s="115"/>
      <c r="CB726" s="115"/>
      <c r="CC726" s="115"/>
      <c r="CD726" s="115"/>
      <c r="CE726" s="115"/>
      <c r="CF726" s="115"/>
      <c r="CG726" s="115"/>
      <c r="CH726" s="115"/>
      <c r="CI726" s="115"/>
    </row>
    <row r="727" spans="78:87">
      <c r="BZ727" s="115"/>
      <c r="CA727" s="115"/>
      <c r="CB727" s="115"/>
      <c r="CC727" s="115"/>
      <c r="CD727" s="115"/>
      <c r="CE727" s="115"/>
      <c r="CF727" s="115"/>
      <c r="CG727" s="115"/>
      <c r="CH727" s="115"/>
      <c r="CI727" s="115"/>
    </row>
    <row r="728" spans="78:87">
      <c r="BZ728" s="115"/>
      <c r="CA728" s="115"/>
      <c r="CB728" s="115"/>
      <c r="CC728" s="115"/>
      <c r="CD728" s="115"/>
      <c r="CE728" s="115"/>
      <c r="CF728" s="115"/>
      <c r="CG728" s="115"/>
      <c r="CH728" s="115"/>
      <c r="CI728" s="115"/>
    </row>
    <row r="729" spans="78:87">
      <c r="BZ729" s="115"/>
      <c r="CA729" s="115"/>
      <c r="CB729" s="115"/>
      <c r="CC729" s="115"/>
      <c r="CD729" s="115"/>
      <c r="CE729" s="115"/>
      <c r="CF729" s="115"/>
      <c r="CG729" s="115"/>
      <c r="CH729" s="115"/>
      <c r="CI729" s="115"/>
    </row>
    <row r="730" spans="78:87">
      <c r="BZ730" s="115"/>
      <c r="CA730" s="115"/>
      <c r="CB730" s="115"/>
      <c r="CC730" s="115"/>
      <c r="CD730" s="115"/>
      <c r="CE730" s="115"/>
      <c r="CF730" s="115"/>
      <c r="CG730" s="115"/>
      <c r="CH730" s="115"/>
      <c r="CI730" s="115"/>
    </row>
    <row r="731" spans="78:87">
      <c r="BZ731" s="115"/>
      <c r="CA731" s="115"/>
      <c r="CB731" s="115"/>
      <c r="CC731" s="115"/>
      <c r="CD731" s="115"/>
      <c r="CE731" s="115"/>
      <c r="CF731" s="115"/>
      <c r="CG731" s="115"/>
      <c r="CH731" s="115"/>
      <c r="CI731" s="115"/>
    </row>
    <row r="732" spans="78:87">
      <c r="BZ732" s="115"/>
      <c r="CA732" s="115"/>
      <c r="CB732" s="115"/>
      <c r="CC732" s="115"/>
      <c r="CD732" s="115"/>
      <c r="CE732" s="115"/>
      <c r="CF732" s="115"/>
      <c r="CG732" s="115"/>
      <c r="CH732" s="115"/>
      <c r="CI732" s="115"/>
    </row>
    <row r="733" spans="78:87">
      <c r="BZ733" s="115"/>
      <c r="CA733" s="115"/>
      <c r="CB733" s="115"/>
      <c r="CC733" s="115"/>
      <c r="CD733" s="115"/>
      <c r="CE733" s="115"/>
      <c r="CF733" s="115"/>
      <c r="CG733" s="115"/>
      <c r="CH733" s="115"/>
      <c r="CI733" s="115"/>
    </row>
    <row r="734" spans="78:87">
      <c r="BZ734" s="115"/>
      <c r="CA734" s="115"/>
      <c r="CB734" s="115"/>
      <c r="CC734" s="115"/>
      <c r="CD734" s="115"/>
      <c r="CE734" s="115"/>
      <c r="CF734" s="115"/>
      <c r="CG734" s="115"/>
      <c r="CH734" s="115"/>
      <c r="CI734" s="115"/>
    </row>
    <row r="735" spans="78:87">
      <c r="BZ735" s="115"/>
      <c r="CA735" s="115"/>
      <c r="CB735" s="115"/>
      <c r="CC735" s="115"/>
      <c r="CD735" s="115"/>
      <c r="CE735" s="115"/>
      <c r="CF735" s="115"/>
      <c r="CG735" s="115"/>
      <c r="CH735" s="115"/>
      <c r="CI735" s="115"/>
    </row>
    <row r="736" spans="78:87">
      <c r="BZ736" s="115"/>
      <c r="CA736" s="115"/>
      <c r="CB736" s="115"/>
      <c r="CC736" s="115"/>
      <c r="CD736" s="115"/>
      <c r="CE736" s="115"/>
      <c r="CF736" s="115"/>
      <c r="CG736" s="115"/>
      <c r="CH736" s="115"/>
      <c r="CI736" s="115"/>
    </row>
    <row r="737" spans="78:87">
      <c r="BZ737" s="115"/>
      <c r="CA737" s="115"/>
      <c r="CB737" s="115"/>
      <c r="CC737" s="115"/>
      <c r="CD737" s="115"/>
      <c r="CE737" s="115"/>
      <c r="CF737" s="115"/>
      <c r="CG737" s="115"/>
      <c r="CH737" s="115"/>
      <c r="CI737" s="115"/>
    </row>
    <row r="738" spans="78:87">
      <c r="BZ738" s="115"/>
      <c r="CA738" s="115"/>
      <c r="CB738" s="115"/>
      <c r="CC738" s="115"/>
      <c r="CD738" s="115"/>
      <c r="CE738" s="115"/>
      <c r="CF738" s="115"/>
      <c r="CG738" s="115"/>
      <c r="CH738" s="115"/>
      <c r="CI738" s="115"/>
    </row>
    <row r="739" spans="78:87">
      <c r="BZ739" s="115"/>
      <c r="CA739" s="115"/>
      <c r="CB739" s="115"/>
      <c r="CC739" s="115"/>
      <c r="CD739" s="115"/>
      <c r="CE739" s="115"/>
      <c r="CF739" s="115"/>
      <c r="CG739" s="115"/>
      <c r="CH739" s="115"/>
      <c r="CI739" s="115"/>
    </row>
    <row r="740" spans="78:87">
      <c r="BZ740" s="115"/>
      <c r="CA740" s="115"/>
      <c r="CB740" s="115"/>
      <c r="CC740" s="115"/>
      <c r="CD740" s="115"/>
      <c r="CE740" s="115"/>
      <c r="CF740" s="115"/>
      <c r="CG740" s="115"/>
      <c r="CH740" s="115"/>
      <c r="CI740" s="115"/>
    </row>
    <row r="741" spans="78:87">
      <c r="BZ741" s="115"/>
      <c r="CA741" s="115"/>
      <c r="CB741" s="115"/>
      <c r="CC741" s="115"/>
      <c r="CD741" s="115"/>
      <c r="CE741" s="115"/>
      <c r="CF741" s="115"/>
      <c r="CG741" s="115"/>
      <c r="CH741" s="115"/>
      <c r="CI741" s="115"/>
    </row>
    <row r="742" spans="78:87">
      <c r="BZ742" s="115"/>
      <c r="CA742" s="115"/>
      <c r="CB742" s="115"/>
      <c r="CC742" s="115"/>
      <c r="CD742" s="115"/>
      <c r="CE742" s="115"/>
      <c r="CF742" s="115"/>
      <c r="CG742" s="115"/>
      <c r="CH742" s="115"/>
      <c r="CI742" s="115"/>
    </row>
    <row r="743" spans="78:87">
      <c r="BZ743" s="115"/>
      <c r="CA743" s="115"/>
      <c r="CB743" s="115"/>
      <c r="CC743" s="115"/>
      <c r="CD743" s="115"/>
      <c r="CE743" s="115"/>
      <c r="CF743" s="115"/>
      <c r="CG743" s="115"/>
      <c r="CH743" s="115"/>
      <c r="CI743" s="115"/>
    </row>
    <row r="744" spans="78:87">
      <c r="BZ744" s="115"/>
      <c r="CA744" s="115"/>
      <c r="CB744" s="115"/>
      <c r="CC744" s="115"/>
      <c r="CD744" s="115"/>
      <c r="CE744" s="115"/>
      <c r="CF744" s="115"/>
      <c r="CG744" s="115"/>
      <c r="CH744" s="115"/>
      <c r="CI744" s="115"/>
    </row>
    <row r="745" spans="78:87">
      <c r="BZ745" s="115"/>
      <c r="CA745" s="115"/>
      <c r="CB745" s="115"/>
      <c r="CC745" s="115"/>
      <c r="CD745" s="115"/>
      <c r="CE745" s="115"/>
      <c r="CF745" s="115"/>
      <c r="CG745" s="115"/>
      <c r="CH745" s="115"/>
      <c r="CI745" s="115"/>
    </row>
    <row r="746" spans="78:87">
      <c r="BZ746" s="115"/>
      <c r="CA746" s="115"/>
      <c r="CB746" s="115"/>
      <c r="CC746" s="115"/>
      <c r="CD746" s="115"/>
      <c r="CE746" s="115"/>
      <c r="CF746" s="115"/>
      <c r="CG746" s="115"/>
      <c r="CH746" s="115"/>
      <c r="CI746" s="115"/>
    </row>
    <row r="747" spans="78:87">
      <c r="BZ747" s="115"/>
      <c r="CA747" s="115"/>
      <c r="CB747" s="115"/>
      <c r="CC747" s="115"/>
      <c r="CD747" s="115"/>
      <c r="CE747" s="115"/>
      <c r="CF747" s="115"/>
      <c r="CG747" s="115"/>
      <c r="CH747" s="115"/>
      <c r="CI747" s="115"/>
    </row>
    <row r="748" spans="78:87">
      <c r="BZ748" s="115"/>
      <c r="CA748" s="115"/>
      <c r="CB748" s="115"/>
      <c r="CC748" s="115"/>
      <c r="CD748" s="115"/>
      <c r="CE748" s="115"/>
      <c r="CF748" s="115"/>
      <c r="CG748" s="115"/>
      <c r="CH748" s="115"/>
      <c r="CI748" s="115"/>
    </row>
    <row r="749" spans="78:87">
      <c r="BZ749" s="115"/>
      <c r="CA749" s="115"/>
      <c r="CB749" s="115"/>
      <c r="CC749" s="115"/>
      <c r="CD749" s="115"/>
      <c r="CE749" s="115"/>
      <c r="CF749" s="115"/>
      <c r="CG749" s="115"/>
      <c r="CH749" s="115"/>
      <c r="CI749" s="115"/>
    </row>
    <row r="750" spans="78:87">
      <c r="BZ750" s="115"/>
      <c r="CA750" s="115"/>
      <c r="CB750" s="115"/>
      <c r="CC750" s="115"/>
      <c r="CD750" s="115"/>
      <c r="CE750" s="115"/>
      <c r="CF750" s="115"/>
      <c r="CG750" s="115"/>
      <c r="CH750" s="115"/>
      <c r="CI750" s="115"/>
    </row>
    <row r="751" spans="78:87">
      <c r="BZ751" s="115"/>
      <c r="CA751" s="115"/>
      <c r="CB751" s="115"/>
      <c r="CC751" s="115"/>
      <c r="CD751" s="115"/>
      <c r="CE751" s="115"/>
      <c r="CF751" s="115"/>
      <c r="CG751" s="115"/>
      <c r="CH751" s="115"/>
      <c r="CI751" s="115"/>
    </row>
    <row r="752" spans="78:87">
      <c r="BZ752" s="115"/>
      <c r="CA752" s="115"/>
      <c r="CB752" s="115"/>
      <c r="CC752" s="115"/>
      <c r="CD752" s="115"/>
      <c r="CE752" s="115"/>
      <c r="CF752" s="115"/>
      <c r="CG752" s="115"/>
      <c r="CH752" s="115"/>
      <c r="CI752" s="115"/>
    </row>
    <row r="753" spans="78:87">
      <c r="BZ753" s="115"/>
      <c r="CA753" s="115"/>
      <c r="CB753" s="115"/>
      <c r="CC753" s="115"/>
      <c r="CD753" s="115"/>
      <c r="CE753" s="115"/>
      <c r="CF753" s="115"/>
      <c r="CG753" s="115"/>
      <c r="CH753" s="115"/>
      <c r="CI753" s="115"/>
    </row>
    <row r="754" spans="78:87">
      <c r="BZ754" s="115"/>
      <c r="CA754" s="115"/>
      <c r="CB754" s="115"/>
      <c r="CC754" s="115"/>
      <c r="CD754" s="115"/>
      <c r="CE754" s="115"/>
      <c r="CF754" s="115"/>
      <c r="CG754" s="115"/>
      <c r="CH754" s="115"/>
      <c r="CI754" s="115"/>
    </row>
    <row r="755" spans="78:87">
      <c r="BZ755" s="115"/>
      <c r="CA755" s="115"/>
      <c r="CB755" s="115"/>
      <c r="CC755" s="115"/>
      <c r="CD755" s="115"/>
      <c r="CE755" s="115"/>
      <c r="CF755" s="115"/>
      <c r="CG755" s="115"/>
      <c r="CH755" s="115"/>
      <c r="CI755" s="115"/>
    </row>
    <row r="756" spans="78:87">
      <c r="BZ756" s="115"/>
      <c r="CA756" s="115"/>
      <c r="CB756" s="115"/>
      <c r="CC756" s="115"/>
      <c r="CD756" s="115"/>
      <c r="CE756" s="115"/>
      <c r="CF756" s="115"/>
      <c r="CG756" s="115"/>
      <c r="CH756" s="115"/>
      <c r="CI756" s="115"/>
    </row>
    <row r="757" spans="78:87">
      <c r="BZ757" s="115"/>
      <c r="CA757" s="115"/>
      <c r="CB757" s="115"/>
      <c r="CC757" s="115"/>
      <c r="CD757" s="115"/>
      <c r="CE757" s="115"/>
      <c r="CF757" s="115"/>
      <c r="CG757" s="115"/>
      <c r="CH757" s="115"/>
      <c r="CI757" s="115"/>
    </row>
    <row r="758" spans="78:87">
      <c r="BZ758" s="115"/>
      <c r="CA758" s="115"/>
      <c r="CB758" s="115"/>
      <c r="CC758" s="115"/>
      <c r="CD758" s="115"/>
      <c r="CE758" s="115"/>
      <c r="CF758" s="115"/>
      <c r="CG758" s="115"/>
      <c r="CH758" s="115"/>
      <c r="CI758" s="115"/>
    </row>
    <row r="759" spans="78:87">
      <c r="BZ759" s="115"/>
      <c r="CA759" s="115"/>
      <c r="CB759" s="115"/>
      <c r="CC759" s="115"/>
      <c r="CD759" s="115"/>
      <c r="CE759" s="115"/>
      <c r="CF759" s="115"/>
      <c r="CG759" s="115"/>
      <c r="CH759" s="115"/>
      <c r="CI759" s="115"/>
    </row>
    <row r="760" spans="78:87">
      <c r="BZ760" s="115"/>
      <c r="CA760" s="115"/>
      <c r="CB760" s="115"/>
      <c r="CC760" s="115"/>
      <c r="CD760" s="115"/>
      <c r="CE760" s="115"/>
      <c r="CF760" s="115"/>
      <c r="CG760" s="115"/>
      <c r="CH760" s="115"/>
      <c r="CI760" s="115"/>
    </row>
    <row r="761" spans="78:87">
      <c r="BZ761" s="115"/>
      <c r="CA761" s="115"/>
      <c r="CB761" s="115"/>
      <c r="CC761" s="115"/>
      <c r="CD761" s="115"/>
      <c r="CE761" s="115"/>
      <c r="CF761" s="115"/>
      <c r="CG761" s="115"/>
      <c r="CH761" s="115"/>
      <c r="CI761" s="115"/>
    </row>
    <row r="762" spans="78:87">
      <c r="BZ762" s="115"/>
      <c r="CA762" s="115"/>
      <c r="CB762" s="115"/>
      <c r="CC762" s="115"/>
      <c r="CD762" s="115"/>
      <c r="CE762" s="115"/>
      <c r="CF762" s="115"/>
      <c r="CG762" s="115"/>
      <c r="CH762" s="115"/>
      <c r="CI762" s="115"/>
    </row>
    <row r="763" spans="78:87">
      <c r="BZ763" s="115"/>
      <c r="CA763" s="115"/>
      <c r="CB763" s="115"/>
      <c r="CC763" s="115"/>
      <c r="CD763" s="115"/>
      <c r="CE763" s="115"/>
      <c r="CF763" s="115"/>
      <c r="CG763" s="115"/>
      <c r="CH763" s="115"/>
      <c r="CI763" s="115"/>
    </row>
    <row r="764" spans="78:87">
      <c r="BZ764" s="115"/>
      <c r="CA764" s="115"/>
      <c r="CB764" s="115"/>
      <c r="CC764" s="115"/>
      <c r="CD764" s="115"/>
      <c r="CE764" s="115"/>
      <c r="CF764" s="115"/>
      <c r="CG764" s="115"/>
      <c r="CH764" s="115"/>
      <c r="CI764" s="115"/>
    </row>
    <row r="765" spans="78:87">
      <c r="BZ765" s="115"/>
      <c r="CA765" s="115"/>
      <c r="CB765" s="115"/>
      <c r="CC765" s="115"/>
      <c r="CD765" s="115"/>
      <c r="CE765" s="115"/>
      <c r="CF765" s="115"/>
      <c r="CG765" s="115"/>
      <c r="CH765" s="115"/>
      <c r="CI765" s="115"/>
    </row>
    <row r="766" spans="78:87">
      <c r="BZ766" s="115"/>
      <c r="CA766" s="115"/>
      <c r="CB766" s="115"/>
      <c r="CC766" s="115"/>
      <c r="CD766" s="115"/>
      <c r="CE766" s="115"/>
      <c r="CF766" s="115"/>
      <c r="CG766" s="115"/>
      <c r="CH766" s="115"/>
      <c r="CI766" s="115"/>
    </row>
    <row r="767" spans="78:87">
      <c r="BZ767" s="115"/>
      <c r="CA767" s="115"/>
      <c r="CB767" s="115"/>
      <c r="CC767" s="115"/>
      <c r="CD767" s="115"/>
      <c r="CE767" s="115"/>
      <c r="CF767" s="115"/>
      <c r="CG767" s="115"/>
      <c r="CH767" s="115"/>
      <c r="CI767" s="115"/>
    </row>
    <row r="768" spans="78:87">
      <c r="BZ768" s="115"/>
      <c r="CA768" s="115"/>
      <c r="CB768" s="115"/>
      <c r="CC768" s="115"/>
      <c r="CD768" s="115"/>
      <c r="CE768" s="115"/>
      <c r="CF768" s="115"/>
      <c r="CG768" s="115"/>
      <c r="CH768" s="115"/>
      <c r="CI768" s="115"/>
    </row>
    <row r="769" spans="78:87">
      <c r="BZ769" s="115"/>
      <c r="CA769" s="115"/>
      <c r="CB769" s="115"/>
      <c r="CC769" s="115"/>
      <c r="CD769" s="115"/>
      <c r="CE769" s="115"/>
      <c r="CF769" s="115"/>
      <c r="CG769" s="115"/>
      <c r="CH769" s="115"/>
      <c r="CI769" s="115"/>
    </row>
    <row r="770" spans="78:87">
      <c r="BZ770" s="115"/>
      <c r="CA770" s="115"/>
      <c r="CB770" s="115"/>
      <c r="CC770" s="115"/>
      <c r="CD770" s="115"/>
      <c r="CE770" s="115"/>
      <c r="CF770" s="115"/>
      <c r="CG770" s="115"/>
      <c r="CH770" s="115"/>
      <c r="CI770" s="115"/>
    </row>
    <row r="771" spans="78:87">
      <c r="BZ771" s="115"/>
      <c r="CA771" s="115"/>
      <c r="CB771" s="115"/>
      <c r="CC771" s="115"/>
      <c r="CD771" s="115"/>
      <c r="CE771" s="115"/>
      <c r="CF771" s="115"/>
      <c r="CG771" s="115"/>
      <c r="CH771" s="115"/>
      <c r="CI771" s="115"/>
    </row>
    <row r="772" spans="78:87">
      <c r="BZ772" s="115"/>
      <c r="CA772" s="115"/>
      <c r="CB772" s="115"/>
      <c r="CC772" s="115"/>
      <c r="CD772" s="115"/>
      <c r="CE772" s="115"/>
      <c r="CF772" s="115"/>
      <c r="CG772" s="115"/>
      <c r="CH772" s="115"/>
      <c r="CI772" s="115"/>
    </row>
    <row r="773" spans="78:87">
      <c r="BZ773" s="115"/>
      <c r="CA773" s="115"/>
      <c r="CB773" s="115"/>
      <c r="CC773" s="115"/>
      <c r="CD773" s="115"/>
      <c r="CE773" s="115"/>
      <c r="CF773" s="115"/>
      <c r="CG773" s="115"/>
      <c r="CH773" s="115"/>
      <c r="CI773" s="115"/>
    </row>
    <row r="774" spans="78:87">
      <c r="BZ774" s="115"/>
      <c r="CA774" s="115"/>
      <c r="CB774" s="115"/>
      <c r="CC774" s="115"/>
      <c r="CD774" s="115"/>
      <c r="CE774" s="115"/>
      <c r="CF774" s="115"/>
      <c r="CG774" s="115"/>
      <c r="CH774" s="115"/>
      <c r="CI774" s="115"/>
    </row>
    <row r="775" spans="78:87">
      <c r="BZ775" s="115"/>
      <c r="CA775" s="115"/>
      <c r="CB775" s="115"/>
      <c r="CC775" s="115"/>
      <c r="CD775" s="115"/>
      <c r="CE775" s="115"/>
      <c r="CF775" s="115"/>
      <c r="CG775" s="115"/>
      <c r="CH775" s="115"/>
      <c r="CI775" s="115"/>
    </row>
    <row r="776" spans="78:87">
      <c r="BZ776" s="115"/>
      <c r="CA776" s="115"/>
      <c r="CB776" s="115"/>
      <c r="CC776" s="115"/>
      <c r="CD776" s="115"/>
      <c r="CE776" s="115"/>
      <c r="CF776" s="115"/>
      <c r="CG776" s="115"/>
      <c r="CH776" s="115"/>
      <c r="CI776" s="115"/>
    </row>
    <row r="777" spans="78:87">
      <c r="BZ777" s="115"/>
      <c r="CA777" s="115"/>
      <c r="CB777" s="115"/>
      <c r="CC777" s="115"/>
      <c r="CD777" s="115"/>
      <c r="CE777" s="115"/>
      <c r="CF777" s="115"/>
      <c r="CG777" s="115"/>
      <c r="CH777" s="115"/>
      <c r="CI777" s="115"/>
    </row>
    <row r="778" spans="78:87">
      <c r="BZ778" s="115"/>
      <c r="CA778" s="115"/>
      <c r="CB778" s="115"/>
      <c r="CC778" s="115"/>
      <c r="CD778" s="115"/>
      <c r="CE778" s="115"/>
      <c r="CF778" s="115"/>
      <c r="CG778" s="115"/>
      <c r="CH778" s="115"/>
      <c r="CI778" s="115"/>
    </row>
    <row r="779" spans="78:87">
      <c r="BZ779" s="115"/>
      <c r="CA779" s="115"/>
      <c r="CB779" s="115"/>
      <c r="CC779" s="115"/>
      <c r="CD779" s="115"/>
      <c r="CE779" s="115"/>
      <c r="CF779" s="115"/>
      <c r="CG779" s="115"/>
      <c r="CH779" s="115"/>
      <c r="CI779" s="115"/>
    </row>
    <row r="780" spans="78:87">
      <c r="BZ780" s="115"/>
      <c r="CA780" s="115"/>
      <c r="CB780" s="115"/>
      <c r="CC780" s="115"/>
      <c r="CD780" s="115"/>
      <c r="CE780" s="115"/>
      <c r="CF780" s="115"/>
      <c r="CG780" s="115"/>
      <c r="CH780" s="115"/>
      <c r="CI780" s="115"/>
    </row>
    <row r="781" spans="78:87">
      <c r="BZ781" s="115"/>
      <c r="CA781" s="115"/>
      <c r="CB781" s="115"/>
      <c r="CC781" s="115"/>
      <c r="CD781" s="115"/>
      <c r="CE781" s="115"/>
      <c r="CF781" s="115"/>
      <c r="CG781" s="115"/>
      <c r="CH781" s="115"/>
      <c r="CI781" s="115"/>
    </row>
    <row r="782" spans="78:87">
      <c r="BZ782" s="115"/>
      <c r="CA782" s="115"/>
      <c r="CB782" s="115"/>
      <c r="CC782" s="115"/>
      <c r="CD782" s="115"/>
      <c r="CE782" s="115"/>
      <c r="CF782" s="115"/>
      <c r="CG782" s="115"/>
      <c r="CH782" s="115"/>
      <c r="CI782" s="115"/>
    </row>
    <row r="783" spans="78:87">
      <c r="BZ783" s="115"/>
      <c r="CA783" s="115"/>
      <c r="CB783" s="115"/>
      <c r="CC783" s="115"/>
      <c r="CD783" s="115"/>
      <c r="CE783" s="115"/>
      <c r="CF783" s="115"/>
      <c r="CG783" s="115"/>
      <c r="CH783" s="115"/>
      <c r="CI783" s="115"/>
    </row>
    <row r="784" spans="78:87">
      <c r="BZ784" s="115"/>
      <c r="CA784" s="115"/>
      <c r="CB784" s="115"/>
      <c r="CC784" s="115"/>
      <c r="CD784" s="115"/>
      <c r="CE784" s="115"/>
      <c r="CF784" s="115"/>
      <c r="CG784" s="115"/>
      <c r="CH784" s="115"/>
      <c r="CI784" s="115"/>
    </row>
    <row r="785" spans="78:87">
      <c r="BZ785" s="115"/>
      <c r="CA785" s="115"/>
      <c r="CB785" s="115"/>
      <c r="CC785" s="115"/>
      <c r="CD785" s="115"/>
      <c r="CE785" s="115"/>
      <c r="CF785" s="115"/>
      <c r="CG785" s="115"/>
      <c r="CH785" s="115"/>
      <c r="CI785" s="115"/>
    </row>
    <row r="786" spans="78:87">
      <c r="BZ786" s="115"/>
      <c r="CA786" s="115"/>
      <c r="CB786" s="115"/>
      <c r="CC786" s="115"/>
      <c r="CD786" s="115"/>
      <c r="CE786" s="115"/>
      <c r="CF786" s="115"/>
      <c r="CG786" s="115"/>
      <c r="CH786" s="115"/>
      <c r="CI786" s="115"/>
    </row>
    <row r="787" spans="78:87">
      <c r="BZ787" s="115"/>
      <c r="CA787" s="115"/>
      <c r="CB787" s="115"/>
      <c r="CC787" s="115"/>
      <c r="CD787" s="115"/>
      <c r="CE787" s="115"/>
      <c r="CF787" s="115"/>
      <c r="CG787" s="115"/>
      <c r="CH787" s="115"/>
      <c r="CI787" s="115"/>
    </row>
    <row r="788" spans="78:87">
      <c r="BZ788" s="115"/>
      <c r="CA788" s="115"/>
      <c r="CB788" s="115"/>
      <c r="CC788" s="115"/>
      <c r="CD788" s="115"/>
      <c r="CE788" s="115"/>
      <c r="CF788" s="115"/>
      <c r="CG788" s="115"/>
      <c r="CH788" s="115"/>
      <c r="CI788" s="115"/>
    </row>
    <row r="789" spans="78:87">
      <c r="BZ789" s="115"/>
      <c r="CA789" s="115"/>
      <c r="CB789" s="115"/>
      <c r="CC789" s="115"/>
      <c r="CD789" s="115"/>
      <c r="CE789" s="115"/>
      <c r="CF789" s="115"/>
      <c r="CG789" s="115"/>
      <c r="CH789" s="115"/>
      <c r="CI789" s="115"/>
    </row>
    <row r="790" spans="78:87">
      <c r="BZ790" s="115"/>
      <c r="CA790" s="115"/>
      <c r="CB790" s="115"/>
      <c r="CC790" s="115"/>
      <c r="CD790" s="115"/>
      <c r="CE790" s="115"/>
      <c r="CF790" s="115"/>
      <c r="CG790" s="115"/>
      <c r="CH790" s="115"/>
      <c r="CI790" s="115"/>
    </row>
    <row r="791" spans="78:87">
      <c r="BZ791" s="115"/>
      <c r="CA791" s="115"/>
      <c r="CB791" s="115"/>
      <c r="CC791" s="115"/>
      <c r="CD791" s="115"/>
      <c r="CE791" s="115"/>
      <c r="CF791" s="115"/>
      <c r="CG791" s="115"/>
      <c r="CH791" s="115"/>
      <c r="CI791" s="115"/>
    </row>
    <row r="792" spans="78:87">
      <c r="BZ792" s="115"/>
      <c r="CA792" s="115"/>
      <c r="CB792" s="115"/>
      <c r="CC792" s="115"/>
      <c r="CD792" s="115"/>
      <c r="CE792" s="115"/>
      <c r="CF792" s="115"/>
      <c r="CG792" s="115"/>
      <c r="CH792" s="115"/>
      <c r="CI792" s="115"/>
    </row>
    <row r="793" spans="78:87">
      <c r="BZ793" s="115"/>
      <c r="CA793" s="115"/>
      <c r="CB793" s="115"/>
      <c r="CC793" s="115"/>
      <c r="CD793" s="115"/>
      <c r="CE793" s="115"/>
      <c r="CF793" s="115"/>
      <c r="CG793" s="115"/>
      <c r="CH793" s="115"/>
      <c r="CI793" s="115"/>
    </row>
    <row r="794" spans="78:87">
      <c r="BZ794" s="115"/>
      <c r="CA794" s="115"/>
      <c r="CB794" s="115"/>
      <c r="CC794" s="115"/>
      <c r="CD794" s="115"/>
      <c r="CE794" s="115"/>
      <c r="CF794" s="115"/>
      <c r="CG794" s="115"/>
      <c r="CH794" s="115"/>
      <c r="CI794" s="115"/>
    </row>
    <row r="795" spans="78:87">
      <c r="BZ795" s="115"/>
      <c r="CA795" s="115"/>
      <c r="CB795" s="115"/>
      <c r="CC795" s="115"/>
      <c r="CD795" s="115"/>
      <c r="CE795" s="115"/>
      <c r="CF795" s="115"/>
      <c r="CG795" s="115"/>
      <c r="CH795" s="115"/>
      <c r="CI795" s="115"/>
    </row>
    <row r="796" spans="78:87">
      <c r="BZ796" s="115"/>
      <c r="CA796" s="115"/>
      <c r="CB796" s="115"/>
      <c r="CC796" s="115"/>
      <c r="CD796" s="115"/>
      <c r="CE796" s="115"/>
      <c r="CF796" s="115"/>
      <c r="CG796" s="115"/>
      <c r="CH796" s="115"/>
      <c r="CI796" s="115"/>
    </row>
    <row r="797" spans="78:87">
      <c r="BZ797" s="115"/>
      <c r="CA797" s="115"/>
      <c r="CB797" s="115"/>
      <c r="CC797" s="115"/>
      <c r="CD797" s="115"/>
      <c r="CE797" s="115"/>
      <c r="CF797" s="115"/>
      <c r="CG797" s="115"/>
      <c r="CH797" s="115"/>
      <c r="CI797" s="115"/>
    </row>
    <row r="798" spans="78:87">
      <c r="BZ798" s="115"/>
      <c r="CA798" s="115"/>
      <c r="CB798" s="115"/>
      <c r="CC798" s="115"/>
      <c r="CD798" s="115"/>
      <c r="CE798" s="115"/>
      <c r="CF798" s="115"/>
      <c r="CG798" s="115"/>
      <c r="CH798" s="115"/>
      <c r="CI798" s="115"/>
    </row>
    <row r="799" spans="78:87">
      <c r="BZ799" s="115"/>
      <c r="CA799" s="115"/>
      <c r="CB799" s="115"/>
      <c r="CC799" s="115"/>
      <c r="CD799" s="115"/>
      <c r="CE799" s="115"/>
      <c r="CF799" s="115"/>
      <c r="CG799" s="115"/>
      <c r="CH799" s="115"/>
      <c r="CI799" s="115"/>
    </row>
    <row r="800" spans="78:87">
      <c r="BZ800" s="115"/>
      <c r="CA800" s="115"/>
      <c r="CB800" s="115"/>
      <c r="CC800" s="115"/>
      <c r="CD800" s="115"/>
      <c r="CE800" s="115"/>
      <c r="CF800" s="115"/>
      <c r="CG800" s="115"/>
      <c r="CH800" s="115"/>
      <c r="CI800" s="115"/>
    </row>
    <row r="801" spans="78:87">
      <c r="BZ801" s="115"/>
      <c r="CA801" s="115"/>
      <c r="CB801" s="115"/>
      <c r="CC801" s="115"/>
      <c r="CD801" s="115"/>
      <c r="CE801" s="115"/>
      <c r="CF801" s="115"/>
      <c r="CG801" s="115"/>
      <c r="CH801" s="115"/>
      <c r="CI801" s="115"/>
    </row>
    <row r="802" spans="78:87">
      <c r="BZ802" s="115"/>
      <c r="CA802" s="115"/>
      <c r="CB802" s="115"/>
      <c r="CC802" s="115"/>
      <c r="CD802" s="115"/>
      <c r="CE802" s="115"/>
      <c r="CF802" s="115"/>
      <c r="CG802" s="115"/>
      <c r="CH802" s="115"/>
      <c r="CI802" s="115"/>
    </row>
    <row r="803" spans="78:87">
      <c r="BZ803" s="115"/>
      <c r="CA803" s="115"/>
      <c r="CB803" s="115"/>
      <c r="CC803" s="115"/>
      <c r="CD803" s="115"/>
      <c r="CE803" s="115"/>
      <c r="CF803" s="115"/>
      <c r="CG803" s="115"/>
      <c r="CH803" s="115"/>
      <c r="CI803" s="115"/>
    </row>
    <row r="804" spans="78:87">
      <c r="BZ804" s="115"/>
      <c r="CA804" s="115"/>
      <c r="CB804" s="115"/>
      <c r="CC804" s="115"/>
      <c r="CD804" s="115"/>
      <c r="CE804" s="115"/>
      <c r="CF804" s="115"/>
      <c r="CG804" s="115"/>
      <c r="CH804" s="115"/>
      <c r="CI804" s="115"/>
    </row>
    <row r="805" spans="78:87">
      <c r="BZ805" s="115"/>
      <c r="CA805" s="115"/>
      <c r="CB805" s="115"/>
      <c r="CC805" s="115"/>
      <c r="CD805" s="115"/>
      <c r="CE805" s="115"/>
      <c r="CF805" s="115"/>
      <c r="CG805" s="115"/>
      <c r="CH805" s="115"/>
      <c r="CI805" s="115"/>
    </row>
    <row r="806" spans="78:87">
      <c r="BZ806" s="115"/>
      <c r="CA806" s="115"/>
      <c r="CB806" s="115"/>
      <c r="CC806" s="115"/>
      <c r="CD806" s="115"/>
      <c r="CE806" s="115"/>
      <c r="CF806" s="115"/>
      <c r="CG806" s="115"/>
      <c r="CH806" s="115"/>
      <c r="CI806" s="115"/>
    </row>
    <row r="807" spans="78:87">
      <c r="BZ807" s="115"/>
      <c r="CA807" s="115"/>
      <c r="CB807" s="115"/>
      <c r="CC807" s="115"/>
      <c r="CD807" s="115"/>
      <c r="CE807" s="115"/>
      <c r="CF807" s="115"/>
      <c r="CG807" s="115"/>
      <c r="CH807" s="115"/>
      <c r="CI807" s="115"/>
    </row>
    <row r="808" spans="78:87">
      <c r="BZ808" s="115"/>
      <c r="CA808" s="115"/>
      <c r="CB808" s="115"/>
      <c r="CC808" s="115"/>
      <c r="CD808" s="115"/>
      <c r="CE808" s="115"/>
      <c r="CF808" s="115"/>
      <c r="CG808" s="115"/>
      <c r="CH808" s="115"/>
      <c r="CI808" s="115"/>
    </row>
    <row r="809" spans="78:87">
      <c r="BZ809" s="115"/>
      <c r="CA809" s="115"/>
      <c r="CB809" s="115"/>
      <c r="CC809" s="115"/>
      <c r="CD809" s="115"/>
      <c r="CE809" s="115"/>
      <c r="CF809" s="115"/>
      <c r="CG809" s="115"/>
      <c r="CH809" s="115"/>
      <c r="CI809" s="115"/>
    </row>
    <row r="810" spans="78:87">
      <c r="BZ810" s="115"/>
      <c r="CA810" s="115"/>
      <c r="CB810" s="115"/>
      <c r="CC810" s="115"/>
      <c r="CD810" s="115"/>
      <c r="CE810" s="115"/>
      <c r="CF810" s="115"/>
      <c r="CG810" s="115"/>
      <c r="CH810" s="115"/>
      <c r="CI810" s="115"/>
    </row>
    <row r="811" spans="78:87">
      <c r="BZ811" s="115"/>
      <c r="CA811" s="115"/>
      <c r="CB811" s="115"/>
      <c r="CC811" s="115"/>
      <c r="CD811" s="115"/>
      <c r="CE811" s="115"/>
      <c r="CF811" s="115"/>
      <c r="CG811" s="115"/>
      <c r="CH811" s="115"/>
      <c r="CI811" s="115"/>
    </row>
    <row r="812" spans="78:87">
      <c r="BZ812" s="115"/>
      <c r="CA812" s="115"/>
      <c r="CB812" s="115"/>
      <c r="CC812" s="115"/>
      <c r="CD812" s="115"/>
      <c r="CE812" s="115"/>
      <c r="CF812" s="115"/>
      <c r="CG812" s="115"/>
      <c r="CH812" s="115"/>
      <c r="CI812" s="115"/>
    </row>
    <row r="813" spans="78:87">
      <c r="BZ813" s="115"/>
      <c r="CA813" s="115"/>
      <c r="CB813" s="115"/>
      <c r="CC813" s="115"/>
      <c r="CD813" s="115"/>
      <c r="CE813" s="115"/>
      <c r="CF813" s="115"/>
      <c r="CG813" s="115"/>
      <c r="CH813" s="115"/>
      <c r="CI813" s="115"/>
    </row>
    <row r="814" spans="78:87">
      <c r="BZ814" s="115"/>
      <c r="CA814" s="115"/>
      <c r="CB814" s="115"/>
      <c r="CC814" s="115"/>
      <c r="CD814" s="115"/>
      <c r="CE814" s="115"/>
      <c r="CF814" s="115"/>
      <c r="CG814" s="115"/>
      <c r="CH814" s="115"/>
      <c r="CI814" s="115"/>
    </row>
    <row r="815" spans="78:87">
      <c r="BZ815" s="115"/>
      <c r="CA815" s="115"/>
      <c r="CB815" s="115"/>
      <c r="CC815" s="115"/>
      <c r="CD815" s="115"/>
      <c r="CE815" s="115"/>
      <c r="CF815" s="115"/>
      <c r="CG815" s="115"/>
      <c r="CH815" s="115"/>
      <c r="CI815" s="115"/>
    </row>
    <row r="816" spans="78:87">
      <c r="BZ816" s="115"/>
      <c r="CA816" s="115"/>
      <c r="CB816" s="115"/>
      <c r="CC816" s="115"/>
      <c r="CD816" s="115"/>
      <c r="CE816" s="115"/>
      <c r="CF816" s="115"/>
      <c r="CG816" s="115"/>
      <c r="CH816" s="115"/>
      <c r="CI816" s="115"/>
    </row>
    <row r="817" spans="78:87">
      <c r="BZ817" s="115"/>
      <c r="CA817" s="115"/>
      <c r="CB817" s="115"/>
      <c r="CC817" s="115"/>
      <c r="CD817" s="115"/>
      <c r="CE817" s="115"/>
      <c r="CF817" s="115"/>
      <c r="CG817" s="115"/>
      <c r="CH817" s="115"/>
      <c r="CI817" s="115"/>
    </row>
    <row r="818" spans="78:87">
      <c r="BZ818" s="115"/>
      <c r="CA818" s="115"/>
      <c r="CB818" s="115"/>
      <c r="CC818" s="115"/>
      <c r="CD818" s="115"/>
      <c r="CE818" s="115"/>
      <c r="CF818" s="115"/>
      <c r="CG818" s="115"/>
      <c r="CH818" s="115"/>
      <c r="CI818" s="115"/>
    </row>
    <row r="819" spans="78:87">
      <c r="BZ819" s="115"/>
      <c r="CA819" s="115"/>
      <c r="CB819" s="115"/>
      <c r="CC819" s="115"/>
      <c r="CD819" s="115"/>
      <c r="CE819" s="115"/>
      <c r="CF819" s="115"/>
      <c r="CG819" s="115"/>
      <c r="CH819" s="115"/>
      <c r="CI819" s="115"/>
    </row>
    <row r="820" spans="78:87">
      <c r="BZ820" s="115"/>
      <c r="CA820" s="115"/>
      <c r="CB820" s="115"/>
      <c r="CC820" s="115"/>
      <c r="CD820" s="115"/>
      <c r="CE820" s="115"/>
      <c r="CF820" s="115"/>
      <c r="CG820" s="115"/>
      <c r="CH820" s="115"/>
      <c r="CI820" s="115"/>
    </row>
    <row r="821" spans="78:87">
      <c r="BZ821" s="115"/>
      <c r="CA821" s="115"/>
      <c r="CB821" s="115"/>
      <c r="CC821" s="115"/>
      <c r="CD821" s="115"/>
      <c r="CE821" s="115"/>
      <c r="CF821" s="115"/>
      <c r="CG821" s="115"/>
      <c r="CH821" s="115"/>
      <c r="CI821" s="115"/>
    </row>
    <row r="822" spans="78:87">
      <c r="BZ822" s="115"/>
      <c r="CA822" s="115"/>
      <c r="CB822" s="115"/>
      <c r="CC822" s="115"/>
      <c r="CD822" s="115"/>
      <c r="CE822" s="115"/>
      <c r="CF822" s="115"/>
      <c r="CG822" s="115"/>
      <c r="CH822" s="115"/>
      <c r="CI822" s="115"/>
    </row>
    <row r="823" spans="78:87">
      <c r="BZ823" s="115"/>
      <c r="CA823" s="115"/>
      <c r="CB823" s="115"/>
      <c r="CC823" s="115"/>
      <c r="CD823" s="115"/>
      <c r="CE823" s="115"/>
      <c r="CF823" s="115"/>
      <c r="CG823" s="115"/>
      <c r="CH823" s="115"/>
      <c r="CI823" s="115"/>
    </row>
    <row r="824" spans="78:87">
      <c r="BZ824" s="115"/>
      <c r="CA824" s="115"/>
      <c r="CB824" s="115"/>
      <c r="CC824" s="115"/>
      <c r="CD824" s="115"/>
      <c r="CE824" s="115"/>
      <c r="CF824" s="115"/>
      <c r="CG824" s="115"/>
      <c r="CH824" s="115"/>
      <c r="CI824" s="115"/>
    </row>
    <row r="825" spans="78:87">
      <c r="BZ825" s="115"/>
      <c r="CA825" s="115"/>
      <c r="CB825" s="115"/>
      <c r="CC825" s="115"/>
      <c r="CD825" s="115"/>
      <c r="CE825" s="115"/>
      <c r="CF825" s="115"/>
      <c r="CG825" s="115"/>
      <c r="CH825" s="115"/>
      <c r="CI825" s="115"/>
    </row>
    <row r="826" spans="78:87">
      <c r="BZ826" s="115"/>
      <c r="CA826" s="115"/>
      <c r="CB826" s="115"/>
      <c r="CC826" s="115"/>
      <c r="CD826" s="115"/>
      <c r="CE826" s="115"/>
      <c r="CF826" s="115"/>
      <c r="CG826" s="115"/>
      <c r="CH826" s="115"/>
      <c r="CI826" s="115"/>
    </row>
    <row r="827" spans="78:87">
      <c r="BZ827" s="115"/>
      <c r="CA827" s="115"/>
      <c r="CB827" s="115"/>
      <c r="CC827" s="115"/>
      <c r="CD827" s="115"/>
      <c r="CE827" s="115"/>
      <c r="CF827" s="115"/>
      <c r="CG827" s="115"/>
      <c r="CH827" s="115"/>
      <c r="CI827" s="115"/>
    </row>
    <row r="828" spans="78:87">
      <c r="BZ828" s="115"/>
      <c r="CA828" s="115"/>
      <c r="CB828" s="115"/>
      <c r="CC828" s="115"/>
      <c r="CD828" s="115"/>
      <c r="CE828" s="115"/>
      <c r="CF828" s="115"/>
      <c r="CG828" s="115"/>
      <c r="CH828" s="115"/>
      <c r="CI828" s="115"/>
    </row>
    <row r="829" spans="78:87">
      <c r="BZ829" s="115"/>
      <c r="CA829" s="115"/>
      <c r="CB829" s="115"/>
      <c r="CC829" s="115"/>
      <c r="CD829" s="115"/>
      <c r="CE829" s="115"/>
      <c r="CF829" s="115"/>
      <c r="CG829" s="115"/>
      <c r="CH829" s="115"/>
      <c r="CI829" s="115"/>
    </row>
    <row r="830" spans="78:87">
      <c r="BZ830" s="115"/>
      <c r="CA830" s="115"/>
      <c r="CB830" s="115"/>
      <c r="CC830" s="115"/>
      <c r="CD830" s="115"/>
      <c r="CE830" s="115"/>
      <c r="CF830" s="115"/>
      <c r="CG830" s="115"/>
      <c r="CH830" s="115"/>
      <c r="CI830" s="115"/>
    </row>
    <row r="831" spans="78:87">
      <c r="BZ831" s="115"/>
      <c r="CA831" s="115"/>
      <c r="CB831" s="115"/>
      <c r="CC831" s="115"/>
      <c r="CD831" s="115"/>
      <c r="CE831" s="115"/>
      <c r="CF831" s="115"/>
      <c r="CG831" s="115"/>
      <c r="CH831" s="115"/>
      <c r="CI831" s="115"/>
    </row>
    <row r="832" spans="78:87">
      <c r="BZ832" s="115"/>
      <c r="CA832" s="115"/>
      <c r="CB832" s="115"/>
      <c r="CC832" s="115"/>
      <c r="CD832" s="115"/>
      <c r="CE832" s="115"/>
      <c r="CF832" s="115"/>
      <c r="CG832" s="115"/>
      <c r="CH832" s="115"/>
      <c r="CI832" s="115"/>
    </row>
    <row r="833" spans="78:87">
      <c r="BZ833" s="115"/>
      <c r="CA833" s="115"/>
      <c r="CB833" s="115"/>
      <c r="CC833" s="115"/>
      <c r="CD833" s="115"/>
      <c r="CE833" s="115"/>
      <c r="CF833" s="115"/>
      <c r="CG833" s="115"/>
      <c r="CH833" s="115"/>
      <c r="CI833" s="115"/>
    </row>
    <row r="834" spans="78:87">
      <c r="BZ834" s="115"/>
      <c r="CA834" s="115"/>
      <c r="CB834" s="115"/>
      <c r="CC834" s="115"/>
      <c r="CD834" s="115"/>
      <c r="CE834" s="115"/>
      <c r="CF834" s="115"/>
      <c r="CG834" s="115"/>
      <c r="CH834" s="115"/>
      <c r="CI834" s="115"/>
    </row>
    <row r="835" spans="78:87">
      <c r="BZ835" s="115"/>
      <c r="CA835" s="115"/>
      <c r="CB835" s="115"/>
      <c r="CC835" s="115"/>
      <c r="CD835" s="115"/>
      <c r="CE835" s="115"/>
      <c r="CF835" s="115"/>
      <c r="CG835" s="115"/>
      <c r="CH835" s="115"/>
      <c r="CI835" s="115"/>
    </row>
    <row r="836" spans="78:87">
      <c r="BZ836" s="115"/>
      <c r="CA836" s="115"/>
      <c r="CB836" s="115"/>
      <c r="CC836" s="115"/>
      <c r="CD836" s="115"/>
      <c r="CE836" s="115"/>
      <c r="CF836" s="115"/>
      <c r="CG836" s="115"/>
      <c r="CH836" s="115"/>
      <c r="CI836" s="115"/>
    </row>
    <row r="837" spans="78:87">
      <c r="BZ837" s="115"/>
      <c r="CA837" s="115"/>
      <c r="CB837" s="115"/>
      <c r="CC837" s="115"/>
      <c r="CD837" s="115"/>
      <c r="CE837" s="115"/>
      <c r="CF837" s="115"/>
      <c r="CG837" s="115"/>
      <c r="CH837" s="115"/>
      <c r="CI837" s="115"/>
    </row>
    <row r="838" spans="78:87">
      <c r="BZ838" s="115"/>
      <c r="CA838" s="115"/>
      <c r="CB838" s="115"/>
      <c r="CC838" s="115"/>
      <c r="CD838" s="115"/>
      <c r="CE838" s="115"/>
      <c r="CF838" s="115"/>
      <c r="CG838" s="115"/>
      <c r="CH838" s="115"/>
      <c r="CI838" s="115"/>
    </row>
    <row r="839" spans="78:87">
      <c r="BZ839" s="115"/>
      <c r="CA839" s="115"/>
      <c r="CB839" s="115"/>
      <c r="CC839" s="115"/>
      <c r="CD839" s="115"/>
      <c r="CE839" s="115"/>
      <c r="CF839" s="115"/>
      <c r="CG839" s="115"/>
      <c r="CH839" s="115"/>
      <c r="CI839" s="115"/>
    </row>
    <row r="840" spans="78:87">
      <c r="BZ840" s="115"/>
      <c r="CA840" s="115"/>
      <c r="CB840" s="115"/>
      <c r="CC840" s="115"/>
      <c r="CD840" s="115"/>
      <c r="CE840" s="115"/>
      <c r="CF840" s="115"/>
      <c r="CG840" s="115"/>
      <c r="CH840" s="115"/>
      <c r="CI840" s="115"/>
    </row>
    <row r="841" spans="78:87">
      <c r="BZ841" s="115"/>
      <c r="CA841" s="115"/>
      <c r="CB841" s="115"/>
      <c r="CC841" s="115"/>
      <c r="CD841" s="115"/>
      <c r="CE841" s="115"/>
      <c r="CF841" s="115"/>
      <c r="CG841" s="115"/>
      <c r="CH841" s="115"/>
      <c r="CI841" s="115"/>
    </row>
    <row r="842" spans="78:87">
      <c r="BZ842" s="115"/>
      <c r="CA842" s="115"/>
      <c r="CB842" s="115"/>
      <c r="CC842" s="115"/>
      <c r="CD842" s="115"/>
      <c r="CE842" s="115"/>
      <c r="CF842" s="115"/>
      <c r="CG842" s="115"/>
      <c r="CH842" s="115"/>
      <c r="CI842" s="115"/>
    </row>
    <row r="843" spans="78:87">
      <c r="BZ843" s="115"/>
      <c r="CA843" s="115"/>
      <c r="CB843" s="115"/>
      <c r="CC843" s="115"/>
      <c r="CD843" s="115"/>
      <c r="CE843" s="115"/>
      <c r="CF843" s="115"/>
      <c r="CG843" s="115"/>
      <c r="CH843" s="115"/>
      <c r="CI843" s="115"/>
    </row>
    <row r="844" spans="78:87">
      <c r="BZ844" s="115"/>
      <c r="CA844" s="115"/>
      <c r="CB844" s="115"/>
      <c r="CC844" s="115"/>
      <c r="CD844" s="115"/>
      <c r="CE844" s="115"/>
      <c r="CF844" s="115"/>
      <c r="CG844" s="115"/>
      <c r="CH844" s="115"/>
      <c r="CI844" s="115"/>
    </row>
    <row r="845" spans="78:87">
      <c r="BZ845" s="115"/>
      <c r="CA845" s="115"/>
      <c r="CB845" s="115"/>
      <c r="CC845" s="115"/>
      <c r="CD845" s="115"/>
      <c r="CE845" s="115"/>
      <c r="CF845" s="115"/>
      <c r="CG845" s="115"/>
      <c r="CH845" s="115"/>
      <c r="CI845" s="115"/>
    </row>
    <row r="846" spans="78:87">
      <c r="BZ846" s="115"/>
      <c r="CA846" s="115"/>
      <c r="CB846" s="115"/>
      <c r="CC846" s="115"/>
      <c r="CD846" s="115"/>
      <c r="CE846" s="115"/>
      <c r="CF846" s="115"/>
      <c r="CG846" s="115"/>
      <c r="CH846" s="115"/>
      <c r="CI846" s="115"/>
    </row>
    <row r="847" spans="78:87">
      <c r="BZ847" s="115"/>
      <c r="CA847" s="115"/>
      <c r="CB847" s="115"/>
      <c r="CC847" s="115"/>
      <c r="CD847" s="115"/>
      <c r="CE847" s="115"/>
      <c r="CF847" s="115"/>
      <c r="CG847" s="115"/>
      <c r="CH847" s="115"/>
      <c r="CI847" s="115"/>
    </row>
    <row r="848" spans="78:87">
      <c r="BZ848" s="115"/>
      <c r="CA848" s="115"/>
      <c r="CB848" s="115"/>
      <c r="CC848" s="115"/>
      <c r="CD848" s="115"/>
      <c r="CE848" s="115"/>
      <c r="CF848" s="115"/>
      <c r="CG848" s="115"/>
      <c r="CH848" s="115"/>
      <c r="CI848" s="115"/>
    </row>
    <row r="849" spans="78:87">
      <c r="BZ849" s="115"/>
      <c r="CA849" s="115"/>
      <c r="CB849" s="115"/>
      <c r="CC849" s="115"/>
      <c r="CD849" s="115"/>
      <c r="CE849" s="115"/>
      <c r="CF849" s="115"/>
      <c r="CG849" s="115"/>
      <c r="CH849" s="115"/>
      <c r="CI849" s="115"/>
    </row>
    <row r="850" spans="78:87">
      <c r="BZ850" s="115"/>
      <c r="CA850" s="115"/>
      <c r="CB850" s="115"/>
      <c r="CC850" s="115"/>
      <c r="CD850" s="115"/>
      <c r="CE850" s="115"/>
      <c r="CF850" s="115"/>
      <c r="CG850" s="115"/>
      <c r="CH850" s="115"/>
      <c r="CI850" s="115"/>
    </row>
    <row r="851" spans="78:87">
      <c r="BZ851" s="115"/>
      <c r="CA851" s="115"/>
      <c r="CB851" s="115"/>
      <c r="CC851" s="115"/>
      <c r="CD851" s="115"/>
      <c r="CE851" s="115"/>
      <c r="CF851" s="115"/>
      <c r="CG851" s="115"/>
      <c r="CH851" s="115"/>
      <c r="CI851" s="115"/>
    </row>
    <row r="852" spans="78:87">
      <c r="BZ852" s="115"/>
      <c r="CA852" s="115"/>
      <c r="CB852" s="115"/>
      <c r="CC852" s="115"/>
      <c r="CD852" s="115"/>
      <c r="CE852" s="115"/>
      <c r="CF852" s="115"/>
      <c r="CG852" s="115"/>
      <c r="CH852" s="115"/>
      <c r="CI852" s="115"/>
    </row>
    <row r="853" spans="78:87">
      <c r="BZ853" s="115"/>
      <c r="CA853" s="115"/>
      <c r="CB853" s="115"/>
      <c r="CC853" s="115"/>
      <c r="CD853" s="115"/>
      <c r="CE853" s="115"/>
      <c r="CF853" s="115"/>
      <c r="CG853" s="115"/>
      <c r="CH853" s="115"/>
      <c r="CI853" s="115"/>
    </row>
    <row r="854" spans="78:87">
      <c r="BZ854" s="115"/>
      <c r="CA854" s="115"/>
      <c r="CB854" s="115"/>
      <c r="CC854" s="115"/>
      <c r="CD854" s="115"/>
      <c r="CE854" s="115"/>
      <c r="CF854" s="115"/>
      <c r="CG854" s="115"/>
      <c r="CH854" s="115"/>
      <c r="CI854" s="115"/>
    </row>
    <row r="855" spans="78:87">
      <c r="BZ855" s="115"/>
      <c r="CA855" s="115"/>
      <c r="CB855" s="115"/>
      <c r="CC855" s="115"/>
      <c r="CD855" s="115"/>
      <c r="CE855" s="115"/>
      <c r="CF855" s="115"/>
      <c r="CG855" s="115"/>
      <c r="CH855" s="115"/>
      <c r="CI855" s="115"/>
    </row>
    <row r="856" spans="78:87">
      <c r="BZ856" s="115"/>
      <c r="CA856" s="115"/>
      <c r="CB856" s="115"/>
      <c r="CC856" s="115"/>
      <c r="CD856" s="115"/>
      <c r="CE856" s="115"/>
      <c r="CF856" s="115"/>
      <c r="CG856" s="115"/>
      <c r="CH856" s="115"/>
      <c r="CI856" s="115"/>
    </row>
    <row r="857" spans="78:87">
      <c r="BZ857" s="115"/>
      <c r="CA857" s="115"/>
      <c r="CB857" s="115"/>
      <c r="CC857" s="115"/>
      <c r="CD857" s="115"/>
      <c r="CE857" s="115"/>
      <c r="CF857" s="115"/>
      <c r="CG857" s="115"/>
      <c r="CH857" s="115"/>
      <c r="CI857" s="115"/>
    </row>
    <row r="858" spans="78:87">
      <c r="BZ858" s="115"/>
      <c r="CA858" s="115"/>
      <c r="CB858" s="115"/>
      <c r="CC858" s="115"/>
      <c r="CD858" s="115"/>
      <c r="CE858" s="115"/>
      <c r="CF858" s="115"/>
      <c r="CG858" s="115"/>
      <c r="CH858" s="115"/>
      <c r="CI858" s="115"/>
    </row>
    <row r="859" spans="78:87">
      <c r="BZ859" s="115"/>
      <c r="CA859" s="115"/>
      <c r="CB859" s="115"/>
      <c r="CC859" s="115"/>
      <c r="CD859" s="115"/>
      <c r="CE859" s="115"/>
      <c r="CF859" s="115"/>
      <c r="CG859" s="115"/>
      <c r="CH859" s="115"/>
      <c r="CI859" s="115"/>
    </row>
    <row r="860" spans="78:87">
      <c r="BZ860" s="115"/>
      <c r="CA860" s="115"/>
      <c r="CB860" s="115"/>
      <c r="CC860" s="115"/>
      <c r="CD860" s="115"/>
      <c r="CE860" s="115"/>
      <c r="CF860" s="115"/>
      <c r="CG860" s="115"/>
      <c r="CH860" s="115"/>
      <c r="CI860" s="115"/>
    </row>
    <row r="861" spans="78:87">
      <c r="BZ861" s="115"/>
      <c r="CA861" s="115"/>
      <c r="CB861" s="115"/>
      <c r="CC861" s="115"/>
      <c r="CD861" s="115"/>
      <c r="CE861" s="115"/>
      <c r="CF861" s="115"/>
      <c r="CG861" s="115"/>
      <c r="CH861" s="115"/>
      <c r="CI861" s="115"/>
    </row>
    <row r="862" spans="78:87">
      <c r="BZ862" s="115"/>
      <c r="CA862" s="115"/>
      <c r="CB862" s="115"/>
      <c r="CC862" s="115"/>
      <c r="CD862" s="115"/>
      <c r="CE862" s="115"/>
      <c r="CF862" s="115"/>
      <c r="CG862" s="115"/>
      <c r="CH862" s="115"/>
      <c r="CI862" s="115"/>
    </row>
    <row r="863" spans="78:87">
      <c r="BZ863" s="115"/>
      <c r="CA863" s="115"/>
      <c r="CB863" s="115"/>
      <c r="CC863" s="115"/>
      <c r="CD863" s="115"/>
      <c r="CE863" s="115"/>
      <c r="CF863" s="115"/>
      <c r="CG863" s="115"/>
      <c r="CH863" s="115"/>
      <c r="CI863" s="115"/>
    </row>
    <row r="864" spans="78:87">
      <c r="BZ864" s="115"/>
      <c r="CA864" s="115"/>
      <c r="CB864" s="115"/>
      <c r="CC864" s="115"/>
      <c r="CD864" s="115"/>
      <c r="CE864" s="115"/>
      <c r="CF864" s="115"/>
      <c r="CG864" s="115"/>
      <c r="CH864" s="115"/>
      <c r="CI864" s="115"/>
    </row>
    <row r="865" spans="78:87">
      <c r="BZ865" s="115"/>
      <c r="CA865" s="115"/>
      <c r="CB865" s="115"/>
      <c r="CC865" s="115"/>
      <c r="CD865" s="115"/>
      <c r="CE865" s="115"/>
      <c r="CF865" s="115"/>
      <c r="CG865" s="115"/>
      <c r="CH865" s="115"/>
      <c r="CI865" s="115"/>
    </row>
    <row r="866" spans="78:87">
      <c r="BZ866" s="115"/>
      <c r="CA866" s="115"/>
      <c r="CB866" s="115"/>
      <c r="CC866" s="115"/>
      <c r="CD866" s="115"/>
      <c r="CE866" s="115"/>
      <c r="CF866" s="115"/>
      <c r="CG866" s="115"/>
      <c r="CH866" s="115"/>
      <c r="CI866" s="115"/>
    </row>
    <row r="867" spans="78:87">
      <c r="BZ867" s="115"/>
      <c r="CA867" s="115"/>
      <c r="CB867" s="115"/>
      <c r="CC867" s="115"/>
      <c r="CD867" s="115"/>
      <c r="CE867" s="115"/>
      <c r="CF867" s="115"/>
      <c r="CG867" s="115"/>
      <c r="CH867" s="115"/>
      <c r="CI867" s="115"/>
    </row>
    <row r="868" spans="78:87">
      <c r="BZ868" s="115"/>
      <c r="CA868" s="115"/>
      <c r="CB868" s="115"/>
      <c r="CC868" s="115"/>
      <c r="CD868" s="115"/>
      <c r="CE868" s="115"/>
      <c r="CF868" s="115"/>
      <c r="CG868" s="115"/>
      <c r="CH868" s="115"/>
      <c r="CI868" s="115"/>
    </row>
    <row r="869" spans="78:87">
      <c r="BZ869" s="115"/>
      <c r="CA869" s="115"/>
      <c r="CB869" s="115"/>
      <c r="CC869" s="115"/>
      <c r="CD869" s="115"/>
      <c r="CE869" s="115"/>
      <c r="CF869" s="115"/>
      <c r="CG869" s="115"/>
      <c r="CH869" s="115"/>
      <c r="CI869" s="115"/>
    </row>
    <row r="870" spans="78:87">
      <c r="BZ870" s="115"/>
      <c r="CA870" s="115"/>
      <c r="CB870" s="115"/>
      <c r="CC870" s="115"/>
      <c r="CD870" s="115"/>
      <c r="CE870" s="115"/>
      <c r="CF870" s="115"/>
      <c r="CG870" s="115"/>
      <c r="CH870" s="115"/>
      <c r="CI870" s="115"/>
    </row>
    <row r="871" spans="78:87">
      <c r="BZ871" s="115"/>
      <c r="CA871" s="115"/>
      <c r="CB871" s="115"/>
      <c r="CC871" s="115"/>
      <c r="CD871" s="115"/>
      <c r="CE871" s="115"/>
      <c r="CF871" s="115"/>
      <c r="CG871" s="115"/>
      <c r="CH871" s="115"/>
      <c r="CI871" s="115"/>
    </row>
    <row r="872" spans="78:87">
      <c r="BZ872" s="115"/>
      <c r="CA872" s="115"/>
      <c r="CB872" s="115"/>
      <c r="CC872" s="115"/>
      <c r="CD872" s="115"/>
      <c r="CE872" s="115"/>
      <c r="CF872" s="115"/>
      <c r="CG872" s="115"/>
      <c r="CH872" s="115"/>
      <c r="CI872" s="115"/>
    </row>
    <row r="873" spans="78:87">
      <c r="BZ873" s="115"/>
      <c r="CA873" s="115"/>
      <c r="CB873" s="115"/>
      <c r="CC873" s="115"/>
      <c r="CD873" s="115"/>
      <c r="CE873" s="115"/>
      <c r="CF873" s="115"/>
      <c r="CG873" s="115"/>
      <c r="CH873" s="115"/>
      <c r="CI873" s="115"/>
    </row>
    <row r="874" spans="78:87">
      <c r="BZ874" s="115"/>
      <c r="CA874" s="115"/>
      <c r="CB874" s="115"/>
      <c r="CC874" s="115"/>
      <c r="CD874" s="115"/>
      <c r="CE874" s="115"/>
      <c r="CF874" s="115"/>
      <c r="CG874" s="115"/>
      <c r="CH874" s="115"/>
      <c r="CI874" s="115"/>
    </row>
    <row r="875" spans="78:87">
      <c r="BZ875" s="115"/>
      <c r="CA875" s="115"/>
      <c r="CB875" s="115"/>
      <c r="CC875" s="115"/>
      <c r="CD875" s="115"/>
      <c r="CE875" s="115"/>
      <c r="CF875" s="115"/>
      <c r="CG875" s="115"/>
      <c r="CH875" s="115"/>
      <c r="CI875" s="115"/>
    </row>
    <row r="876" spans="78:87">
      <c r="BZ876" s="115"/>
      <c r="CA876" s="115"/>
      <c r="CB876" s="115"/>
      <c r="CC876" s="115"/>
      <c r="CD876" s="115"/>
      <c r="CE876" s="115"/>
      <c r="CF876" s="115"/>
      <c r="CG876" s="115"/>
      <c r="CH876" s="115"/>
      <c r="CI876" s="115"/>
    </row>
    <row r="877" spans="78:87">
      <c r="BZ877" s="115"/>
      <c r="CA877" s="115"/>
      <c r="CB877" s="115"/>
      <c r="CC877" s="115"/>
      <c r="CD877" s="115"/>
      <c r="CE877" s="115"/>
      <c r="CF877" s="115"/>
      <c r="CG877" s="115"/>
      <c r="CH877" s="115"/>
      <c r="CI877" s="115"/>
    </row>
    <row r="878" spans="78:87">
      <c r="BZ878" s="115"/>
      <c r="CA878" s="115"/>
      <c r="CB878" s="115"/>
      <c r="CC878" s="115"/>
      <c r="CD878" s="115"/>
      <c r="CE878" s="115"/>
      <c r="CF878" s="115"/>
      <c r="CG878" s="115"/>
      <c r="CH878" s="115"/>
      <c r="CI878" s="115"/>
    </row>
    <row r="879" spans="78:87">
      <c r="BZ879" s="115"/>
      <c r="CA879" s="115"/>
      <c r="CB879" s="115"/>
      <c r="CC879" s="115"/>
      <c r="CD879" s="115"/>
      <c r="CE879" s="115"/>
      <c r="CF879" s="115"/>
      <c r="CG879" s="115"/>
      <c r="CH879" s="115"/>
      <c r="CI879" s="115"/>
    </row>
    <row r="880" spans="78:87">
      <c r="BZ880" s="115"/>
      <c r="CA880" s="115"/>
      <c r="CB880" s="115"/>
      <c r="CC880" s="115"/>
      <c r="CD880" s="115"/>
      <c r="CE880" s="115"/>
      <c r="CF880" s="115"/>
      <c r="CG880" s="115"/>
      <c r="CH880" s="115"/>
      <c r="CI880" s="115"/>
    </row>
    <row r="881" spans="78:87">
      <c r="BZ881" s="115"/>
      <c r="CA881" s="115"/>
      <c r="CB881" s="115"/>
      <c r="CC881" s="115"/>
      <c r="CD881" s="115"/>
      <c r="CE881" s="115"/>
      <c r="CF881" s="115"/>
      <c r="CG881" s="115"/>
      <c r="CH881" s="115"/>
      <c r="CI881" s="115"/>
    </row>
    <row r="882" spans="78:87">
      <c r="BZ882" s="115"/>
      <c r="CA882" s="115"/>
      <c r="CB882" s="115"/>
      <c r="CC882" s="115"/>
      <c r="CD882" s="115"/>
      <c r="CE882" s="115"/>
      <c r="CF882" s="115"/>
      <c r="CG882" s="115"/>
      <c r="CH882" s="115"/>
      <c r="CI882" s="115"/>
    </row>
    <row r="883" spans="78:87">
      <c r="BZ883" s="115"/>
      <c r="CA883" s="115"/>
      <c r="CB883" s="115"/>
      <c r="CC883" s="115"/>
      <c r="CD883" s="115"/>
      <c r="CE883" s="115"/>
      <c r="CF883" s="115"/>
      <c r="CG883" s="115"/>
      <c r="CH883" s="115"/>
      <c r="CI883" s="115"/>
    </row>
    <row r="884" spans="78:87">
      <c r="BZ884" s="115"/>
      <c r="CA884" s="115"/>
      <c r="CB884" s="115"/>
      <c r="CC884" s="115"/>
      <c r="CD884" s="115"/>
      <c r="CE884" s="115"/>
      <c r="CF884" s="115"/>
      <c r="CG884" s="115"/>
      <c r="CH884" s="115"/>
      <c r="CI884" s="115"/>
    </row>
    <row r="885" spans="78:87">
      <c r="BZ885" s="115"/>
      <c r="CA885" s="115"/>
      <c r="CB885" s="115"/>
      <c r="CC885" s="115"/>
      <c r="CD885" s="115"/>
      <c r="CE885" s="115"/>
      <c r="CF885" s="115"/>
      <c r="CG885" s="115"/>
      <c r="CH885" s="115"/>
      <c r="CI885" s="115"/>
    </row>
    <row r="886" spans="78:87">
      <c r="BZ886" s="115"/>
      <c r="CA886" s="115"/>
      <c r="CB886" s="115"/>
      <c r="CC886" s="115"/>
      <c r="CD886" s="115"/>
      <c r="CE886" s="115"/>
      <c r="CF886" s="115"/>
      <c r="CG886" s="115"/>
      <c r="CH886" s="115"/>
      <c r="CI886" s="115"/>
    </row>
    <row r="887" spans="78:87">
      <c r="BZ887" s="115"/>
      <c r="CA887" s="115"/>
      <c r="CB887" s="115"/>
      <c r="CC887" s="115"/>
      <c r="CD887" s="115"/>
      <c r="CE887" s="115"/>
      <c r="CF887" s="115"/>
      <c r="CG887" s="115"/>
      <c r="CH887" s="115"/>
      <c r="CI887" s="115"/>
    </row>
    <row r="888" spans="78:87">
      <c r="BZ888" s="115"/>
      <c r="CA888" s="115"/>
      <c r="CB888" s="115"/>
      <c r="CC888" s="115"/>
      <c r="CD888" s="115"/>
      <c r="CE888" s="115"/>
      <c r="CF888" s="115"/>
      <c r="CG888" s="115"/>
      <c r="CH888" s="115"/>
      <c r="CI888" s="115"/>
    </row>
    <row r="889" spans="78:87">
      <c r="BZ889" s="115"/>
      <c r="CA889" s="115"/>
      <c r="CB889" s="115"/>
      <c r="CC889" s="115"/>
      <c r="CD889" s="115"/>
      <c r="CE889" s="115"/>
      <c r="CF889" s="115"/>
      <c r="CG889" s="115"/>
      <c r="CH889" s="115"/>
      <c r="CI889" s="115"/>
    </row>
    <row r="890" spans="78:87">
      <c r="BZ890" s="115"/>
      <c r="CA890" s="115"/>
      <c r="CB890" s="115"/>
      <c r="CC890" s="115"/>
      <c r="CD890" s="115"/>
      <c r="CE890" s="115"/>
      <c r="CF890" s="115"/>
      <c r="CG890" s="115"/>
      <c r="CH890" s="115"/>
      <c r="CI890" s="115"/>
    </row>
  </sheetData>
  <mergeCells count="36">
    <mergeCell ref="G15:H15"/>
    <mergeCell ref="B14:E15"/>
    <mergeCell ref="AQ42:AV44"/>
    <mergeCell ref="AQ35:AV36"/>
    <mergeCell ref="P22:AE24"/>
    <mergeCell ref="AL16:AM16"/>
    <mergeCell ref="Z43:Z44"/>
    <mergeCell ref="AQ17:AV22"/>
    <mergeCell ref="AQ25:AV32"/>
    <mergeCell ref="B17:B21"/>
    <mergeCell ref="C19:M21"/>
    <mergeCell ref="C17:M18"/>
    <mergeCell ref="J14:M15"/>
    <mergeCell ref="G14:H14"/>
    <mergeCell ref="AH3:AL3"/>
    <mergeCell ref="AI9:AL9"/>
    <mergeCell ref="P3:AE3"/>
    <mergeCell ref="AH12:AH14"/>
    <mergeCell ref="AI12:AL14"/>
    <mergeCell ref="AH4:AH6"/>
    <mergeCell ref="AR1:CE1"/>
    <mergeCell ref="B7:C9"/>
    <mergeCell ref="D9:E9"/>
    <mergeCell ref="A1:AQ1"/>
    <mergeCell ref="B10:C12"/>
    <mergeCell ref="AI10:AL10"/>
    <mergeCell ref="AI4:AJ5"/>
    <mergeCell ref="AK4:AL4"/>
    <mergeCell ref="AI6:AJ6"/>
    <mergeCell ref="AI7:AL8"/>
    <mergeCell ref="AH7:AH8"/>
    <mergeCell ref="B3:M5"/>
    <mergeCell ref="I7:M12"/>
    <mergeCell ref="D10:G12"/>
    <mergeCell ref="F7:G7"/>
    <mergeCell ref="D7:E8"/>
  </mergeCells>
  <conditionalFormatting sqref="BZ156:CI170">
    <cfRule type="cellIs" dxfId="89" priority="184" operator="between">
      <formula>0</formula>
      <formula>$CJ$16</formula>
    </cfRule>
  </conditionalFormatting>
  <conditionalFormatting sqref="BZ172:CI181">
    <cfRule type="cellIs" dxfId="88" priority="185" operator="between">
      <formula>0</formula>
      <formula>$CJ$7</formula>
    </cfRule>
  </conditionalFormatting>
  <conditionalFormatting sqref="BZ183:CI192">
    <cfRule type="cellIs" dxfId="87" priority="186" operator="between">
      <formula>0</formula>
      <formula>#REF!</formula>
    </cfRule>
  </conditionalFormatting>
  <conditionalFormatting sqref="BZ194:CI203">
    <cfRule type="cellIs" dxfId="86" priority="187" operator="between">
      <formula>0</formula>
      <formula>$CJ$8</formula>
    </cfRule>
  </conditionalFormatting>
  <conditionalFormatting sqref="BZ205:CI214">
    <cfRule type="cellIs" dxfId="85" priority="188" operator="between">
      <formula>0</formula>
      <formula>$CJ$9</formula>
    </cfRule>
  </conditionalFormatting>
  <conditionalFormatting sqref="BZ216:CI225">
    <cfRule type="cellIs" dxfId="84" priority="189" operator="between">
      <formula>0</formula>
      <formula>$CJ$10</formula>
    </cfRule>
  </conditionalFormatting>
  <conditionalFormatting sqref="BZ227:CI236">
    <cfRule type="cellIs" dxfId="83" priority="190" operator="between">
      <formula>0</formula>
      <formula>$CJ$11</formula>
    </cfRule>
  </conditionalFormatting>
  <conditionalFormatting sqref="BZ238:CI247">
    <cfRule type="cellIs" dxfId="82" priority="191" operator="between">
      <formula>0</formula>
      <formula>$CJ$13</formula>
    </cfRule>
  </conditionalFormatting>
  <conditionalFormatting sqref="BZ249:CI258">
    <cfRule type="cellIs" dxfId="81" priority="192" operator="between">
      <formula>0</formula>
      <formula>$CJ$14</formula>
    </cfRule>
  </conditionalFormatting>
  <conditionalFormatting sqref="BZ260:CI269">
    <cfRule type="cellIs" dxfId="80" priority="193" operator="between">
      <formula>0</formula>
      <formula>$CJ$15</formula>
    </cfRule>
  </conditionalFormatting>
  <dataValidations count="2">
    <dataValidation type="list" allowBlank="1" showInputMessage="1" showErrorMessage="1" sqref="AL16" xr:uid="{00000000-0002-0000-0000-000000000000}">
      <formula1>Spending_groups</formula1>
    </dataValidation>
    <dataValidation type="list" allowBlank="1" showInputMessage="1" showErrorMessage="1" sqref="H13" xr:uid="{00000000-0002-0000-0000-000001000000}">
      <formula1>$A$194:$S$194</formula1>
    </dataValidation>
  </dataValidations>
  <pageMargins left="0.70866141732283472" right="0.70866141732283472" top="0.74803149606299213" bottom="0.74803149606299213" header="0.31496062992125984" footer="0.31496062992125984"/>
  <pageSetup paperSize="8" scale="1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between" id="{A618688B-C893-4A56-8AF0-9179B44B8CB7}">
            <xm:f>0</xm:f>
            <xm:f>'Data and Formulas'!$J$26</xm:f>
            <x14:dxf>
              <font>
                <color rgb="FFFF8787"/>
              </font>
              <fill>
                <patternFill>
                  <bgColor rgb="FFFF8B8B"/>
                </patternFill>
              </fill>
            </x14:dxf>
          </x14:cfRule>
          <x14:cfRule type="cellIs" priority="2" operator="between" id="{1319E5B6-86E2-4A27-90E7-81231B04443C}">
            <xm:f>0</xm:f>
            <xm:f>'Data and Formulas'!$K$26</xm:f>
            <x14:dxf>
              <font>
                <color theme="0" tint="-0.24994659260841701"/>
              </font>
              <fill>
                <patternFill>
                  <bgColor theme="0" tint="-0.24994659260841701"/>
                </patternFill>
              </fill>
            </x14:dxf>
          </x14:cfRule>
          <x14:cfRule type="cellIs" priority="3" operator="between" id="{EBA645EC-5E7C-4314-87BB-F3A4F64EE41C}">
            <xm:f>0</xm:f>
            <xm:f>$N$92+'Data and Formulas'!$L$26</xm:f>
            <x14:dxf>
              <font>
                <color rgb="FF92D050"/>
              </font>
              <fill>
                <patternFill>
                  <bgColor rgb="FF92D050"/>
                </patternFill>
              </fill>
            </x14:dxf>
          </x14:cfRule>
          <xm:sqref>CN244:DG248</xm:sqref>
        </x14:conditionalFormatting>
        <x14:conditionalFormatting xmlns:xm="http://schemas.microsoft.com/office/excel/2006/main">
          <x14:cfRule type="cellIs" priority="148" operator="between" id="{50F02B68-6FA9-4702-80C6-17D67AE1A3A1}">
            <xm:f>0</xm:f>
            <xm:f>'Data and Formulas'!$L$24</xm:f>
            <x14:dxf>
              <font>
                <color rgb="FFFF8B8B"/>
              </font>
              <fill>
                <patternFill>
                  <bgColor rgb="FFFF8B8B"/>
                </patternFill>
              </fill>
            </x14:dxf>
          </x14:cfRule>
          <x14:cfRule type="cellIs" priority="149" operator="between" id="{A53CB416-287A-4ED2-888C-548712B07B5C}">
            <xm:f>0</xm:f>
            <xm:f>'Data and Formulas'!$K$24</xm:f>
            <x14:dxf>
              <font>
                <color theme="0" tint="-0.24994659260841701"/>
              </font>
              <fill>
                <patternFill>
                  <bgColor theme="0" tint="-0.24994659260841701"/>
                </patternFill>
              </fill>
            </x14:dxf>
          </x14:cfRule>
          <x14:cfRule type="cellIs" priority="150" operator="between" id="{D7759B79-3CB4-4968-BC80-D53C183EA6AD}">
            <xm:f>0</xm:f>
            <xm:f>'Data and Formulas'!$J$24</xm:f>
            <x14:dxf>
              <font>
                <color rgb="FF92D050"/>
              </font>
              <fill>
                <patternFill>
                  <bgColor rgb="FF92D050"/>
                </patternFill>
              </fill>
            </x14:dxf>
          </x14:cfRule>
          <xm:sqref>CN163:DG167</xm:sqref>
        </x14:conditionalFormatting>
        <x14:conditionalFormatting xmlns:xm="http://schemas.microsoft.com/office/excel/2006/main">
          <x14:cfRule type="cellIs" priority="154" operator="between" id="{1187C279-DA25-4F3B-B764-425D48F9C228}">
            <xm:f>0</xm:f>
            <xm:f>'Data and Formulas'!$L$28</xm:f>
            <x14:dxf>
              <font>
                <color rgb="FFFF8B8B"/>
              </font>
              <fill>
                <patternFill>
                  <bgColor rgb="FFFF8B8B"/>
                </patternFill>
              </fill>
            </x14:dxf>
          </x14:cfRule>
          <x14:cfRule type="cellIs" priority="155" operator="between" id="{40EE523C-4798-4304-A39B-64ACF04477DC}">
            <xm:f>0</xm:f>
            <xm:f>'Data and Formulas'!$K$28</xm:f>
            <x14:dxf>
              <font>
                <color theme="0" tint="-0.24994659260841701"/>
              </font>
              <fill>
                <patternFill>
                  <bgColor theme="0" tint="-0.24994659260841701"/>
                </patternFill>
              </fill>
            </x14:dxf>
          </x14:cfRule>
          <x14:cfRule type="cellIs" priority="156" operator="between" id="{1904A6EF-1497-44E4-856C-3AF2BF8A281F}">
            <xm:f>0</xm:f>
            <xm:f>'Data and Formulas'!$J$28</xm:f>
            <x14:dxf>
              <font>
                <color rgb="FF92D050"/>
              </font>
              <fill>
                <patternFill>
                  <bgColor rgb="FF92D050"/>
                </patternFill>
              </fill>
            </x14:dxf>
          </x14:cfRule>
          <xm:sqref>CN185:DG189</xm:sqref>
        </x14:conditionalFormatting>
        <x14:conditionalFormatting xmlns:xm="http://schemas.microsoft.com/office/excel/2006/main">
          <x14:cfRule type="cellIs" priority="157" operator="between" id="{6AE35AA9-0576-4F0C-B614-14F7F55CEF58}">
            <xm:f>0</xm:f>
            <xm:f>'Data and Formulas'!$L$29</xm:f>
            <x14:dxf>
              <font>
                <color rgb="FFFF8B8B"/>
              </font>
              <fill>
                <patternFill>
                  <bgColor rgb="FFFF8B8B"/>
                </patternFill>
              </fill>
            </x14:dxf>
          </x14:cfRule>
          <x14:cfRule type="cellIs" priority="158" operator="between" id="{1D0D2900-4BB8-4615-8CEE-3E8CFC6A11B1}">
            <xm:f>0</xm:f>
            <xm:f>'Data and Formulas'!$K$29</xm:f>
            <x14:dxf>
              <font>
                <color theme="0" tint="-0.24994659260841701"/>
              </font>
              <fill>
                <patternFill>
                  <bgColor theme="0" tint="-0.24994659260841701"/>
                </patternFill>
              </fill>
            </x14:dxf>
          </x14:cfRule>
          <x14:cfRule type="cellIs" priority="159" operator="between" id="{8345975D-18B6-440B-B367-4F09C46FE264}">
            <xm:f>0</xm:f>
            <xm:f>'Data and Formulas'!$J$29</xm:f>
            <x14:dxf>
              <font>
                <color rgb="FF92D050"/>
              </font>
              <fill>
                <patternFill>
                  <bgColor rgb="FF92D050"/>
                </patternFill>
              </fill>
            </x14:dxf>
          </x14:cfRule>
          <xm:sqref>CN191:DG195</xm:sqref>
        </x14:conditionalFormatting>
        <x14:conditionalFormatting xmlns:xm="http://schemas.microsoft.com/office/excel/2006/main">
          <x14:cfRule type="cellIs" priority="160" operator="between" id="{14E143B4-8150-4419-8687-B5B690CF3D55}">
            <xm:f>0</xm:f>
            <xm:f>'Data and Formulas'!$L$30</xm:f>
            <x14:dxf>
              <font>
                <color rgb="FFFF8B8B"/>
              </font>
              <fill>
                <patternFill>
                  <bgColor rgb="FFFF8B8B"/>
                </patternFill>
              </fill>
            </x14:dxf>
          </x14:cfRule>
          <x14:cfRule type="cellIs" priority="161" operator="between" id="{B21660BA-819A-4C65-8C34-BC867E5E9A2A}">
            <xm:f>0</xm:f>
            <xm:f>'Data and Formulas'!$K$30</xm:f>
            <x14:dxf>
              <font>
                <color theme="0" tint="-0.24994659260841701"/>
              </font>
              <fill>
                <patternFill>
                  <bgColor theme="0" tint="-0.24994659260841701"/>
                </patternFill>
              </fill>
            </x14:dxf>
          </x14:cfRule>
          <x14:cfRule type="cellIs" priority="162" operator="between" id="{90591E85-D7E1-46F4-BBAD-D43EB42A5082}">
            <xm:f>0</xm:f>
            <xm:f>'Data and Formulas'!$J$30</xm:f>
            <x14:dxf>
              <font>
                <color rgb="FF92D050"/>
              </font>
              <fill>
                <patternFill>
                  <bgColor rgb="FF92D050"/>
                </patternFill>
              </fill>
            </x14:dxf>
          </x14:cfRule>
          <xm:sqref>CN197:DG201</xm:sqref>
        </x14:conditionalFormatting>
        <x14:conditionalFormatting xmlns:xm="http://schemas.microsoft.com/office/excel/2006/main">
          <x14:cfRule type="cellIs" priority="163" operator="between" id="{3732F247-770B-4ECC-A87E-7D37D2BFE33E}">
            <xm:f>0</xm:f>
            <xm:f>'Data and Formulas'!$L$31</xm:f>
            <x14:dxf>
              <font>
                <strike val="0"/>
                <color rgb="FFFF8B8B"/>
              </font>
              <fill>
                <patternFill>
                  <bgColor rgb="FFFF8B8B"/>
                </patternFill>
              </fill>
            </x14:dxf>
          </x14:cfRule>
          <x14:cfRule type="cellIs" priority="164" operator="between" id="{4C55891B-09D5-42E0-8AD3-A7AA85D06F78}">
            <xm:f>0</xm:f>
            <xm:f>'Data and Formulas'!$K$31</xm:f>
            <x14:dxf>
              <font>
                <color theme="0" tint="-0.24994659260841701"/>
              </font>
              <fill>
                <patternFill>
                  <bgColor theme="0" tint="-0.24994659260841701"/>
                </patternFill>
              </fill>
            </x14:dxf>
          </x14:cfRule>
          <x14:cfRule type="cellIs" priority="165" operator="between" id="{AAF03947-6800-4797-BA3E-3D5F208F9255}">
            <xm:f>0</xm:f>
            <xm:f>'Data and Formulas'!$J$31</xm:f>
            <x14:dxf>
              <font>
                <color rgb="FF92D050"/>
              </font>
              <fill>
                <patternFill>
                  <bgColor rgb="FF92D050"/>
                </patternFill>
              </fill>
            </x14:dxf>
          </x14:cfRule>
          <xm:sqref>CN203:DG207</xm:sqref>
        </x14:conditionalFormatting>
        <x14:conditionalFormatting xmlns:xm="http://schemas.microsoft.com/office/excel/2006/main">
          <x14:cfRule type="cellIs" priority="166" operator="between" id="{22CA4811-FD31-456C-BD87-B38BDC33EEF4}">
            <xm:f>0</xm:f>
            <xm:f>'Data and Formulas'!$L$32</xm:f>
            <x14:dxf>
              <font>
                <color rgb="FFFF8B8B"/>
              </font>
              <fill>
                <patternFill>
                  <bgColor rgb="FFFF8B8B"/>
                </patternFill>
              </fill>
            </x14:dxf>
          </x14:cfRule>
          <x14:cfRule type="cellIs" priority="167" operator="between" id="{CC2A901C-398E-4979-B64D-98310493B554}">
            <xm:f>0</xm:f>
            <xm:f>'Data and Formulas'!$K$32</xm:f>
            <x14:dxf>
              <font>
                <color theme="0" tint="-0.24994659260841701"/>
              </font>
              <fill>
                <patternFill>
                  <bgColor theme="0" tint="-0.24994659260841701"/>
                </patternFill>
              </fill>
            </x14:dxf>
          </x14:cfRule>
          <x14:cfRule type="cellIs" priority="168" operator="between" id="{7ACFB176-0E49-4A59-89D7-99900667E4AA}">
            <xm:f>0</xm:f>
            <xm:f>'Data and Formulas'!$J$32</xm:f>
            <x14:dxf>
              <font>
                <color rgb="FF92D050"/>
              </font>
              <fill>
                <patternFill>
                  <bgColor rgb="FF92D050"/>
                </patternFill>
              </fill>
            </x14:dxf>
          </x14:cfRule>
          <xm:sqref>CN209:DG213</xm:sqref>
        </x14:conditionalFormatting>
        <x14:conditionalFormatting xmlns:xm="http://schemas.microsoft.com/office/excel/2006/main">
          <x14:cfRule type="cellIs" priority="169" operator="between" id="{F0A14388-A5C9-415E-8EBB-E4B9546B9E1D}">
            <xm:f>0</xm:f>
            <xm:f>'Data and Formulas'!$L$33</xm:f>
            <x14:dxf>
              <font>
                <color rgb="FFFF8B8B"/>
              </font>
              <fill>
                <patternFill>
                  <bgColor rgb="FFFF8B8B"/>
                </patternFill>
              </fill>
            </x14:dxf>
          </x14:cfRule>
          <x14:cfRule type="cellIs" priority="170" operator="between" id="{F6D237FF-5C4D-4F96-BF8D-A674BA2D4D80}">
            <xm:f>0</xm:f>
            <xm:f>'Data and Formulas'!$K$33</xm:f>
            <x14:dxf>
              <font>
                <color theme="0" tint="-0.24994659260841701"/>
              </font>
              <fill>
                <patternFill>
                  <bgColor theme="0" tint="-0.24994659260841701"/>
                </patternFill>
              </fill>
            </x14:dxf>
          </x14:cfRule>
          <x14:cfRule type="cellIs" priority="171" operator="between" id="{57753071-C886-4C49-9267-5C3CB828C4B8}">
            <xm:f>0</xm:f>
            <xm:f>'Data and Formulas'!$J$33</xm:f>
            <x14:dxf>
              <font>
                <color rgb="FF92D050"/>
              </font>
              <fill>
                <patternFill>
                  <bgColor rgb="FF92D050"/>
                </patternFill>
              </fill>
            </x14:dxf>
          </x14:cfRule>
          <xm:sqref>CN220:DG224</xm:sqref>
        </x14:conditionalFormatting>
        <x14:conditionalFormatting xmlns:xm="http://schemas.microsoft.com/office/excel/2006/main">
          <x14:cfRule type="cellIs" priority="172" operator="between" id="{7D430C0D-1805-4E6B-AFD4-8B4DC86D96B5}">
            <xm:f>0</xm:f>
            <xm:f>'Data and Formulas'!$L$34</xm:f>
            <x14:dxf>
              <font>
                <color rgb="FFFF8B8B"/>
              </font>
              <fill>
                <patternFill>
                  <bgColor rgb="FFFF8B8B"/>
                </patternFill>
              </fill>
            </x14:dxf>
          </x14:cfRule>
          <x14:cfRule type="cellIs" priority="173" operator="between" id="{72C2D10D-9984-46AF-840E-E84BE0496929}">
            <xm:f>0</xm:f>
            <xm:f>'Data and Formulas'!$K$34</xm:f>
            <x14:dxf>
              <font>
                <color theme="0" tint="-0.24994659260841701"/>
              </font>
              <fill>
                <patternFill>
                  <bgColor theme="0" tint="-0.24994659260841701"/>
                </patternFill>
              </fill>
            </x14:dxf>
          </x14:cfRule>
          <x14:cfRule type="cellIs" priority="174" operator="between" id="{CD3A91E3-F16C-48B5-9B5D-CE067ACD0872}">
            <xm:f>0</xm:f>
            <xm:f>'Data and Formulas'!$J$34</xm:f>
            <x14:dxf>
              <font>
                <color rgb="FF92D050"/>
              </font>
              <fill>
                <patternFill>
                  <bgColor rgb="FF92D050"/>
                </patternFill>
              </fill>
            </x14:dxf>
          </x14:cfRule>
          <xm:sqref>CN226:DG230</xm:sqref>
        </x14:conditionalFormatting>
        <x14:conditionalFormatting xmlns:xm="http://schemas.microsoft.com/office/excel/2006/main">
          <x14:cfRule type="cellIs" priority="175" operator="between" id="{74A6E2B0-DF48-4A34-A719-82C1E3A70E76}">
            <xm:f>0</xm:f>
            <xm:f>'Data and Formulas'!$L$35</xm:f>
            <x14:dxf>
              <font>
                <color rgb="FFFF8B8B"/>
              </font>
              <fill>
                <patternFill>
                  <bgColor rgb="FFFF8B8B"/>
                </patternFill>
              </fill>
            </x14:dxf>
          </x14:cfRule>
          <x14:cfRule type="cellIs" priority="176" operator="between" id="{2D29F275-7C1C-4AF0-B9D2-DE79A29E9431}">
            <xm:f>0</xm:f>
            <xm:f>'Data and Formulas'!$K$35</xm:f>
            <x14:dxf>
              <font>
                <color theme="0" tint="-0.24994659260841701"/>
              </font>
              <fill>
                <patternFill>
                  <bgColor theme="0" tint="-0.24994659260841701"/>
                </patternFill>
              </fill>
            </x14:dxf>
          </x14:cfRule>
          <x14:cfRule type="cellIs" priority="177" operator="between" id="{6A3B260C-922F-4573-B355-917DAB0CECF2}">
            <xm:f>0</xm:f>
            <xm:f>'Data and Formulas'!$J$35</xm:f>
            <x14:dxf>
              <font>
                <color rgb="FF92D050"/>
              </font>
              <fill>
                <patternFill>
                  <bgColor rgb="FF92D050"/>
                </patternFill>
              </fill>
            </x14:dxf>
          </x14:cfRule>
          <xm:sqref>CN232:DG236</xm:sqref>
        </x14:conditionalFormatting>
        <x14:conditionalFormatting xmlns:xm="http://schemas.microsoft.com/office/excel/2006/main">
          <x14:cfRule type="cellIs" priority="178" operator="between" id="{59E10E23-16EF-4C5C-9527-B2745D66FEBA}">
            <xm:f>0</xm:f>
            <xm:f>'Data and Formulas'!$L$36</xm:f>
            <x14:dxf>
              <font>
                <color rgb="FFFF8B8B"/>
              </font>
              <fill>
                <patternFill>
                  <bgColor rgb="FFFF8B8B"/>
                </patternFill>
              </fill>
            </x14:dxf>
          </x14:cfRule>
          <x14:cfRule type="cellIs" priority="179" operator="between" id="{8CCF0E4A-3A3B-4D5D-872C-5C713A73703B}">
            <xm:f>0</xm:f>
            <xm:f>'Data and Formulas'!$K$36</xm:f>
            <x14:dxf>
              <font>
                <color theme="0" tint="-0.24994659260841701"/>
              </font>
              <fill>
                <patternFill>
                  <bgColor theme="0" tint="-0.24994659260841701"/>
                </patternFill>
              </fill>
            </x14:dxf>
          </x14:cfRule>
          <x14:cfRule type="cellIs" priority="180" operator="between" id="{4C7769DB-A6A1-4034-BC47-05B59693AD5B}">
            <xm:f>0</xm:f>
            <xm:f>'Data and Formulas'!$J$36</xm:f>
            <x14:dxf>
              <font>
                <color rgb="FF92D050"/>
              </font>
              <fill>
                <patternFill>
                  <bgColor rgb="FF92D050"/>
                </patternFill>
              </fill>
            </x14:dxf>
          </x14:cfRule>
          <xm:sqref>CN238:DG242</xm:sqref>
        </x14:conditionalFormatting>
        <x14:conditionalFormatting xmlns:xm="http://schemas.microsoft.com/office/excel/2006/main">
          <x14:cfRule type="cellIs" priority="181" operator="between" id="{1F75FE01-7E43-4FFD-92AD-0A8A30FA4BA7}">
            <xm:f>0</xm:f>
            <xm:f>'Data and Formulas'!$L$27</xm:f>
            <x14:dxf>
              <font>
                <color rgb="FFFF8B8B"/>
              </font>
              <fill>
                <patternFill>
                  <bgColor rgb="FFFF8B8B"/>
                </patternFill>
              </fill>
            </x14:dxf>
          </x14:cfRule>
          <x14:cfRule type="cellIs" priority="182" operator="between" id="{6C823C4B-B51C-4975-A0EA-50DC0F0B66B9}">
            <xm:f>0</xm:f>
            <xm:f>'Data and Formulas'!$K$27</xm:f>
            <x14:dxf>
              <font>
                <color theme="0" tint="-0.24994659260841701"/>
              </font>
              <fill>
                <patternFill>
                  <bgColor theme="0" tint="-0.24994659260841701"/>
                </patternFill>
              </fill>
            </x14:dxf>
          </x14:cfRule>
          <x14:cfRule type="cellIs" priority="183" operator="between" id="{805A06F3-7AE6-435E-B6D6-4BDE2E5B5255}">
            <xm:f>0</xm:f>
            <xm:f>'Data and Formulas'!$J$27</xm:f>
            <x14:dxf>
              <font>
                <color rgb="FF92D050"/>
              </font>
              <fill>
                <patternFill>
                  <bgColor rgb="FF92D050"/>
                </patternFill>
              </fill>
            </x14:dxf>
          </x14:cfRule>
          <xm:sqref>CN169:DG173</xm:sqref>
        </x14:conditionalFormatting>
        <x14:conditionalFormatting xmlns:xm="http://schemas.microsoft.com/office/excel/2006/main">
          <x14:cfRule type="cellIs" priority="151" operator="between" id="{80113BC1-050D-4EA6-A478-A16E9C6C93EF}">
            <xm:f>0</xm:f>
            <xm:f>'Data and Formulas'!$L$25</xm:f>
            <x14:dxf>
              <font>
                <color rgb="FFFF8B8B"/>
              </font>
              <fill>
                <patternFill>
                  <bgColor rgb="FFFF8B8B"/>
                </patternFill>
              </fill>
            </x14:dxf>
          </x14:cfRule>
          <x14:cfRule type="cellIs" priority="152" operator="between" id="{A25C4CE0-48E8-4F5B-B0EB-49065C3E2D9A}">
            <xm:f>0</xm:f>
            <xm:f>'Data and Formulas'!$K$25</xm:f>
            <x14:dxf>
              <font>
                <color theme="0" tint="-0.24994659260841701"/>
              </font>
              <fill>
                <patternFill>
                  <bgColor theme="0" tint="-0.24994659260841701"/>
                </patternFill>
              </fill>
            </x14:dxf>
          </x14:cfRule>
          <x14:cfRule type="cellIs" priority="153" operator="between" id="{ED631D44-7FE7-4D29-A7A6-70A7C9F82CA7}">
            <xm:f>0</xm:f>
            <xm:f>'Data and Formulas'!$J$25</xm:f>
            <x14:dxf>
              <font>
                <color rgb="FF92D050"/>
              </font>
              <fill>
                <patternFill>
                  <bgColor rgb="FF92D050"/>
                </patternFill>
              </fill>
            </x14:dxf>
          </x14:cfRule>
          <xm:sqref>CN176:DG180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'Data and Formulas'!$E$23:$G$23</xm:f>
          </x14:formula1>
          <xm:sqref>Z43</xm:sqref>
        </x14:dataValidation>
        <x14:dataValidation type="list" allowBlank="1" showInputMessage="1" showErrorMessage="1" xr:uid="{00000000-0002-0000-0000-000003000000}">
          <x14:formula1>
            <xm:f>'Data and Formulas'!$C$110:$P$110</xm:f>
          </x14:formula1>
          <xm:sqref>G15 AI10</xm:sqref>
        </x14:dataValidation>
        <x14:dataValidation type="list" allowBlank="1" showInputMessage="1" showErrorMessage="1" xr:uid="{00000000-0002-0000-0000-000004000000}">
          <x14:formula1>
            <xm:f>'Data and Formulas'!$L$77:$L$91</xm:f>
          </x14:formula1>
          <xm:sqref>D9:G9 AI6 AK6:AL6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63"/>
  <sheetViews>
    <sheetView topLeftCell="A121" zoomScale="69" zoomScaleNormal="69" workbookViewId="0">
      <selection activeCell="E6" sqref="E6"/>
    </sheetView>
  </sheetViews>
  <sheetFormatPr defaultRowHeight="15"/>
  <cols>
    <col min="2" max="2" width="16.42578125" customWidth="1"/>
    <col min="3" max="3" width="13.28515625" customWidth="1"/>
    <col min="12" max="12" width="9.140625" customWidth="1"/>
    <col min="13" max="13" width="13.5703125" customWidth="1"/>
  </cols>
  <sheetData>
    <row r="1" spans="1:33" ht="27" thickBot="1">
      <c r="A1" s="271" t="s">
        <v>187</v>
      </c>
    </row>
    <row r="2" spans="1:33" ht="18.75">
      <c r="O2" s="389"/>
      <c r="P2" s="389"/>
      <c r="Q2" s="389"/>
      <c r="Y2" s="220" t="s">
        <v>95</v>
      </c>
      <c r="Z2" s="1"/>
      <c r="AA2" s="1"/>
      <c r="AB2" s="1"/>
      <c r="AC2" s="2"/>
    </row>
    <row r="3" spans="1:33" ht="15.75" thickBot="1">
      <c r="O3" s="389"/>
      <c r="P3" s="389"/>
      <c r="Q3" s="389"/>
      <c r="Y3" s="3"/>
      <c r="Z3" s="4" t="s">
        <v>144</v>
      </c>
      <c r="AA3" s="4"/>
      <c r="AB3" s="4" t="s">
        <v>154</v>
      </c>
      <c r="AC3" s="5"/>
    </row>
    <row r="4" spans="1:33">
      <c r="B4" s="218" t="s">
        <v>82</v>
      </c>
      <c r="C4" s="187"/>
      <c r="D4" s="187"/>
      <c r="E4" s="187"/>
      <c r="F4" s="187"/>
      <c r="G4" s="188"/>
      <c r="H4" s="218" t="s">
        <v>158</v>
      </c>
      <c r="I4" s="187"/>
      <c r="J4" s="187"/>
      <c r="K4" s="187"/>
      <c r="L4" s="187"/>
      <c r="M4" s="188"/>
      <c r="O4" s="389"/>
      <c r="P4" s="389"/>
      <c r="Q4" s="389"/>
      <c r="R4" s="15"/>
      <c r="S4" s="228"/>
      <c r="T4" s="15"/>
      <c r="U4" s="23"/>
      <c r="W4" s="15"/>
      <c r="X4" s="15"/>
      <c r="Y4" s="30" t="s">
        <v>149</v>
      </c>
      <c r="Z4" s="386">
        <f>IF(('Data Tool'!$D$10/('Data and Formulas'!$K$41+(('Data Tool'!$D$9*'Data and Formulas'!$K$42)+('Data Tool'!$F$9*'Data and Formulas'!$K$45)+('Data Tool'!$G$9*'Data and Formulas'!$K$46))))&lt;'Data and Formulas'!$G$54, $O$28,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$P$28,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$Q$28,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$R$28,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$S$28,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$T$28,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$U$28,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$V$28,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$W$28, IF(('Data Tool'!$D$10/('Data and Formulas'!$K$41+(('Data Tool'!$D$9*'Data and Formulas'!$K$42)+('Data Tool'!$F$9*'Data and Formulas'!$K$45)+('Data Tool'!$G$9*'Data and Formulas'!$K$46))))&gt;='Data and Formulas'!$O$54, $X$28))))))))))</f>
        <v>0.41</v>
      </c>
      <c r="AA4" s="386"/>
      <c r="AB4" s="382">
        <f>IF(('Data Tool'!$D$10/('Data and Formulas'!$K$41+(('Data Tool'!$D$9*'Data and Formulas'!$K$42)+('Data Tool'!$F$9*'Data and Formulas'!$K$45)+('Data Tool'!$G$9*'Data and Formulas'!$K$46))))&lt;'Data and Formulas'!$G$54, $N$36,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$O$36,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$P$36,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$Q$36,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$R$36,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$S$36,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$T$36,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$U$36,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$V$36, IF(('Data Tool'!$D$10/('Data and Formulas'!$K$41+(('Data Tool'!$D$9*'Data and Formulas'!$K$42)+('Data Tool'!$F$9*'Data and Formulas'!$K$45)+('Data Tool'!$G$9*'Data and Formulas'!$K$46))))&gt;='Data and Formulas'!$O$54, $W$36))))))))))</f>
        <v>0.4</v>
      </c>
      <c r="AC4" s="383"/>
    </row>
    <row r="5" spans="1:33" ht="15.75" thickBot="1">
      <c r="B5" s="189"/>
      <c r="C5" s="4"/>
      <c r="D5" s="4"/>
      <c r="E5" s="4" t="s">
        <v>83</v>
      </c>
      <c r="F5" s="4" t="s">
        <v>79</v>
      </c>
      <c r="G5" s="190" t="s">
        <v>76</v>
      </c>
      <c r="H5" s="189"/>
      <c r="I5" s="4" t="s">
        <v>93</v>
      </c>
      <c r="J5" s="4" t="s">
        <v>91</v>
      </c>
      <c r="K5" s="4"/>
      <c r="L5" s="4"/>
      <c r="M5" s="190"/>
      <c r="O5" s="227"/>
      <c r="P5" s="4"/>
      <c r="Q5" s="227"/>
      <c r="R5" s="15"/>
      <c r="S5" s="15"/>
      <c r="T5" s="15"/>
      <c r="U5" s="23"/>
      <c r="V5" s="15"/>
      <c r="W5" s="15"/>
      <c r="X5" s="15"/>
      <c r="Y5" s="30"/>
      <c r="Z5" s="386"/>
      <c r="AA5" s="386"/>
      <c r="AB5" s="382"/>
      <c r="AC5" s="383"/>
    </row>
    <row r="6" spans="1:33" ht="15.75" thickBot="1">
      <c r="B6" s="212" t="s">
        <v>125</v>
      </c>
      <c r="C6" s="52"/>
      <c r="D6" s="52"/>
      <c r="E6" s="27">
        <f>IF(('Data Tool'!$D$10/('Data and Formulas'!$K$41+(('Data Tool'!$D$9*'Data and Formulas'!$K$42)+('Data Tool'!$F$9*'Data and Formulas'!$K$45)+('Data Tool'!$G$9*'Data and Formulas'!$K$46))))&lt;'Data and Formulas'!$G$54, Decile!$D38,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Decile!$E38,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Decile!$F38,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Decile!$G38,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Decile!$H38,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Decile!$I38,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Decile!$J38,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Decile!$K38,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Decile!$L38, IF(('Data Tool'!$D$10/('Data and Formulas'!$K$41+(('Data Tool'!$D$9*'Data and Formulas'!$K$42)+('Data Tool'!$F$9*'Data and Formulas'!$K$45)+('Data Tool'!$G$9*'Data and Formulas'!$K$46))))&gt;='Data and Formulas'!$O$54, Decile!$M38))))))))))</f>
        <v>0.12317277737838485</v>
      </c>
      <c r="F6" s="27">
        <f>IF('Data Tool'!$G$15="United Kingdom",'Data and Formulas'!$C127, IF('Data Tool'!$G$15="England",'Data and Formulas'!$D127, IF('Data Tool'!$G$15="North East",'Data and Formulas'!$E127,IF('Data Tool'!$G$15="North West",'Data and Formulas'!$F127, IF('Data Tool'!$G$15="Yorkshire and The Humber",'Data and Formulas'!$G127,IF('Data Tool'!$G$15="East Midlands",'Data and Formulas'!$H127,IF('Data Tool'!$G$15="West Midlands",'Data and Formulas'!$I127, IF('Data Tool'!$G$15="East",'Data and Formulas'!$J127, IF('Data Tool'!$G$15="London",'Data and Formulas'!$K127, IF('Data Tool'!$G$15="South East",'Data and Formulas'!$L127, IF('Data Tool'!$G$15="South West",'Data and Formulas'!$M127, IF('Data Tool'!$G$15="Wales",'Data and Formulas'!$N127,IF('Data Tool'!$G$15="Scotland",'Data and Formulas'!$O127, IF('Data Tool'!$G$15="Northern Ireland",'Data and Formulas'!$P127))))))))))))))</f>
        <v>0.10908063300678222</v>
      </c>
      <c r="G6" s="222">
        <f>IF('Data Tool'!$G$14&lt;=29, 'Data and Formulas'!$D94, IF(AND('Data Tool'!$G$14&gt;=30,'Data Tool'!$G$14&lt;=49), 'Data and Formulas'!$E94, IF(AND('Data Tool'!$G$14&gt;=50,'Data Tool'!$G$14&lt;=64), 'Data and Formulas'!$F94, IF(AND('Data Tool'!$G$14&gt;=65,'Data Tool'!$G$14&lt;=74), 'Data and Formulas'!$G94, IF('Data Tool'!$G$14&gt;75, 'Data and Formulas'!$H94)))))</f>
        <v>0.10256410256410255</v>
      </c>
      <c r="H6" s="221" t="s">
        <v>125</v>
      </c>
      <c r="I6" s="27">
        <f t="shared" ref="I6:I18" si="0">AVERAGE(E6*0.5)+(F6*0.25)+(G6*0.25)</f>
        <v>0.11449757258191362</v>
      </c>
      <c r="J6" s="27">
        <f t="shared" ref="J6:J18" si="1">AVERAGE(E6:G6)</f>
        <v>0.11160583764975653</v>
      </c>
      <c r="K6" s="27"/>
      <c r="L6" s="27"/>
      <c r="M6" s="222"/>
      <c r="N6" s="17"/>
      <c r="O6" s="33"/>
      <c r="P6" s="33"/>
      <c r="Q6" s="33"/>
      <c r="S6" s="226" t="s">
        <v>186</v>
      </c>
      <c r="Y6" s="3" t="s">
        <v>26</v>
      </c>
      <c r="Z6" s="382">
        <f>IF(('Data Tool'!$D$10/('Data and Formulas'!$K$41+(('Data Tool'!$D$9*'Data and Formulas'!$K$42)+('Data Tool'!$F$9*'Data and Formulas'!$K$45)+('Data Tool'!$G$9*'Data and Formulas'!$K$46))))&lt;'Data and Formulas'!$G$54, $O$29,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$P$29,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$Q$29,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$R$29,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$S$29,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$T$29,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$U$29,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$V$29,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$W$29, IF(('Data Tool'!$D$10/('Data and Formulas'!$K$41+(('Data Tool'!$D$9*'Data and Formulas'!$K$42)+('Data Tool'!$F$9*'Data and Formulas'!$K$45)+('Data Tool'!$G$9*'Data and Formulas'!$K$46))))&gt;='Data and Formulas'!$O$54, $X$29))))))))))</f>
        <v>0.59</v>
      </c>
      <c r="AA6" s="382"/>
      <c r="AB6" s="382">
        <f>IF(('Data Tool'!$D$10/('Data and Formulas'!$K$41+(('Data Tool'!$D$9*'Data and Formulas'!$K$42)+('Data Tool'!$F$9*'Data and Formulas'!$K$45)+('Data Tool'!$G$9*'Data and Formulas'!$K$46))))&lt;'Data and Formulas'!$G$54, $N$37,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$O$37,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$P$37,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$Q$37,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$R$37,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$S$37,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$T$37,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$U$37,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$V$37, IF(('Data Tool'!$D$10/('Data and Formulas'!$K$41+(('Data Tool'!$D$9*'Data and Formulas'!$K$42)+('Data Tool'!$F$9*'Data and Formulas'!$K$45)+('Data Tool'!$G$9*'Data and Formulas'!$K$46))))&gt;='Data and Formulas'!$O$54, $W$37))))))))))</f>
        <v>0.6</v>
      </c>
      <c r="AC6" s="383"/>
    </row>
    <row r="7" spans="1:33" ht="15.75" thickBot="1">
      <c r="B7" s="212" t="s">
        <v>126</v>
      </c>
      <c r="C7" s="52"/>
      <c r="D7" s="52"/>
      <c r="E7" s="27">
        <f>IF(('Data Tool'!$D$10/('Data and Formulas'!$K$41+(('Data Tool'!$D$9*'Data and Formulas'!$K$42)+('Data Tool'!$F$9*'Data and Formulas'!$K$45)+('Data Tool'!$G$9*'Data and Formulas'!$K$46))))&lt;'Data and Formulas'!$G$54, Decile!$D39,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Decile!$E39,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Decile!$F39,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Decile!$G39,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Decile!$H39,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Decile!$I39,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Decile!$J39,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Decile!$K39,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Decile!$L39, IF(('Data Tool'!$D$10/('Data and Formulas'!$K$41+(('Data Tool'!$D$9*'Data and Formulas'!$K$42)+('Data Tool'!$F$9*'Data and Formulas'!$K$45)+('Data Tool'!$G$9*'Data and Formulas'!$K$46))))&gt;='Data and Formulas'!$O$54, Decile!$M39))))))))))</f>
        <v>2.372393961179008E-2</v>
      </c>
      <c r="F7" s="27">
        <f>IF('Data Tool'!$G$15="United Kingdom",'Data and Formulas'!$C128, IF('Data Tool'!$G$15="England",'Data and Formulas'!$D128, IF('Data Tool'!$G$15="North East",'Data and Formulas'!$E128,IF('Data Tool'!$G$15="North West",'Data and Formulas'!$F128, IF('Data Tool'!$G$15="Yorkshire and The Humber",'Data and Formulas'!$G128,IF('Data Tool'!$G$15="East Midlands",'Data and Formulas'!$H128,IF('Data Tool'!$G$15="West Midlands",'Data and Formulas'!$I128, IF('Data Tool'!$G$15="East",'Data and Formulas'!$J128, IF('Data Tool'!$G$15="London",'Data and Formulas'!$K128, IF('Data Tool'!$G$15="South East",'Data and Formulas'!$L128, IF('Data Tool'!$G$15="South West",'Data and Formulas'!$M128, IF('Data Tool'!$G$15="Wales",'Data and Formulas'!$N128,IF('Data Tool'!$G$15="Scotland",'Data and Formulas'!$O128, IF('Data Tool'!$G$15="Northern Ireland",'Data and Formulas'!$P128))))))))))))))</f>
        <v>2.3360964581763378E-2</v>
      </c>
      <c r="G7" s="222">
        <f>IF('Data Tool'!$G$14&lt;=29, 'Data and Formulas'!$D95, IF(AND('Data Tool'!$G$14&gt;=30,'Data Tool'!$G$14&lt;=49), 'Data and Formulas'!$E95, IF(AND('Data Tool'!$G$14&gt;=50,'Data Tool'!$G$14&lt;=64), 'Data and Formulas'!$F95, IF(AND('Data Tool'!$G$14&gt;=65,'Data Tool'!$G$14&lt;=74), 'Data and Formulas'!$G95, IF('Data Tool'!$G$14&gt;75, 'Data and Formulas'!$H95)))))</f>
        <v>1.8761726078799248E-2</v>
      </c>
      <c r="H7" s="221" t="s">
        <v>126</v>
      </c>
      <c r="I7" s="27">
        <f t="shared" si="0"/>
        <v>2.2392642471035697E-2</v>
      </c>
      <c r="J7" s="27">
        <f t="shared" si="1"/>
        <v>2.1948876757450903E-2</v>
      </c>
      <c r="K7" s="27"/>
      <c r="L7" s="218" t="s">
        <v>150</v>
      </c>
      <c r="M7" s="188"/>
      <c r="N7" s="17"/>
      <c r="O7" s="33"/>
      <c r="P7" s="33"/>
      <c r="Q7" s="33"/>
      <c r="S7" s="225">
        <v>2015</v>
      </c>
      <c r="Y7" s="6"/>
      <c r="Z7" s="384"/>
      <c r="AA7" s="384"/>
      <c r="AB7" s="384"/>
      <c r="AC7" s="385"/>
    </row>
    <row r="8" spans="1:33" ht="15.75" thickBot="1">
      <c r="B8" s="212" t="s">
        <v>127</v>
      </c>
      <c r="C8" s="52"/>
      <c r="D8" s="52"/>
      <c r="E8" s="27">
        <f>IF(('Data Tool'!$D$10/('Data and Formulas'!$K$41+(('Data Tool'!$D$9*'Data and Formulas'!$K$42)+('Data Tool'!$F$9*'Data and Formulas'!$K$45)+('Data Tool'!$G$9*'Data and Formulas'!$K$46))))&lt;'Data and Formulas'!$G$54, Decile!$D40,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Decile!$L40, IF(('Data Tool'!$D$10/('Data and Formulas'!$K$41+(('Data Tool'!$D$9*'Data and Formulas'!$K$42)+('Data Tool'!$F$9*'Data and Formulas'!$K$45)+('Data Tool'!$G$9*'Data and Formulas'!$K$46))))&gt;='Data and Formulas'!$O$54, Decile!$M40))))))))))</f>
        <v>4.6010064701653482E-2</v>
      </c>
      <c r="F8" s="27">
        <f>IF('Data Tool'!$G$15="United Kingdom",'Data and Formulas'!$C129, IF('Data Tool'!$G$15="England",'Data and Formulas'!$D129, IF('Data Tool'!$G$15="North East",'Data and Formulas'!$E129,IF('Data Tool'!$G$15="North West",'Data and Formulas'!$F129, IF('Data Tool'!$G$15="Yorkshire and The Humber",'Data and Formulas'!$G129,IF('Data Tool'!$G$15="East Midlands",'Data and Formulas'!$H129,IF('Data Tool'!$G$15="West Midlands",'Data and Formulas'!$I129, IF('Data Tool'!$G$15="East",'Data and Formulas'!$J129, IF('Data Tool'!$G$15="London",'Data and Formulas'!$K129, IF('Data Tool'!$G$15="South East",'Data and Formulas'!$L129, IF('Data Tool'!$G$15="South West",'Data and Formulas'!$M129, IF('Data Tool'!$G$15="Wales",'Data and Formulas'!$N129,IF('Data Tool'!$G$15="Scotland",'Data and Formulas'!$O129, IF('Data Tool'!$G$15="Northern Ireland",'Data and Formulas'!$P129))))))))))))))</f>
        <v>4.2954031650339113E-2</v>
      </c>
      <c r="G8" s="222">
        <f>IF('Data Tool'!$G$14&lt;=29, 'Data and Formulas'!$D96, IF(AND('Data Tool'!$G$14&gt;=30,'Data Tool'!$G$14&lt;=49), 'Data and Formulas'!$E96, IF(AND('Data Tool'!$G$14&gt;=50,'Data Tool'!$G$14&lt;=64), 'Data and Formulas'!$F96, IF(AND('Data Tool'!$G$14&gt;=65,'Data Tool'!$G$14&lt;=74), 'Data and Formulas'!$G96, IF('Data Tool'!$G$14&gt;75, 'Data and Formulas'!$H96)))))</f>
        <v>4.9874921826141332E-2</v>
      </c>
      <c r="H8" s="221" t="s">
        <v>127</v>
      </c>
      <c r="I8" s="27">
        <f t="shared" si="0"/>
        <v>4.6212270719946852E-2</v>
      </c>
      <c r="J8" s="27">
        <f t="shared" si="1"/>
        <v>4.6279672726044642E-2</v>
      </c>
      <c r="K8" s="27"/>
      <c r="L8" s="189" t="s">
        <v>113</v>
      </c>
      <c r="M8" s="192">
        <f>I6+I9</f>
        <v>0.26142561852127727</v>
      </c>
      <c r="N8" s="17"/>
      <c r="O8" s="35"/>
      <c r="P8" s="35"/>
      <c r="Q8" s="35"/>
      <c r="R8" s="15"/>
      <c r="S8" s="15"/>
      <c r="T8" s="15"/>
      <c r="U8" s="23"/>
      <c r="V8" s="15"/>
      <c r="W8" s="15"/>
      <c r="X8" s="15"/>
    </row>
    <row r="9" spans="1:33" ht="19.5" thickBot="1">
      <c r="B9" s="212" t="s">
        <v>128</v>
      </c>
      <c r="C9" s="52"/>
      <c r="D9" s="52"/>
      <c r="E9" s="27">
        <f>IF(('Data Tool'!$D$10/('Data and Formulas'!$K$41+(('Data Tool'!$D$9*'Data and Formulas'!$K$42)+('Data Tool'!$F$9*'Data and Formulas'!$K$45)+('Data Tool'!$G$9*'Data and Formulas'!$K$46))))&lt;'Data and Formulas'!$G$54, Decile!$D41,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Decile!$L41, IF(('Data Tool'!$D$10/('Data and Formulas'!$K$41+(('Data Tool'!$D$9*'Data and Formulas'!$K$42)+('Data Tool'!$F$9*'Data and Formulas'!$K$45)+('Data Tool'!$G$9*'Data and Formulas'!$K$46))))&gt;='Data and Formulas'!$O$54, Decile!$M41))))))))))</f>
        <v>0.16223340522405943</v>
      </c>
      <c r="F9" s="27">
        <f>IF('Data Tool'!$G$15="United Kingdom",'Data and Formulas'!$C130, IF('Data Tool'!$G$15="England",'Data and Formulas'!$D130, IF('Data Tool'!$G$15="North East",'Data and Formulas'!$E130,IF('Data Tool'!$G$15="North West",'Data and Formulas'!$F130, IF('Data Tool'!$G$15="Yorkshire and The Humber",'Data and Formulas'!$G130,IF('Data Tool'!$G$15="East Midlands",'Data and Formulas'!$H130,IF('Data Tool'!$G$15="West Midlands",'Data and Formulas'!$I130, IF('Data Tool'!$G$15="East",'Data and Formulas'!$J130, IF('Data Tool'!$G$15="London",'Data and Formulas'!$K130, IF('Data Tool'!$G$15="South East",'Data and Formulas'!$L130, IF('Data Tool'!$G$15="South West",'Data and Formulas'!$M130, IF('Data Tool'!$G$15="Wales",'Data and Formulas'!$N130,IF('Data Tool'!$G$15="Scotland",'Data and Formulas'!$O130, IF('Data Tool'!$G$15="Northern Ireland",'Data and Formulas'!$P130))))))))))))))</f>
        <v>0.12565938206480784</v>
      </c>
      <c r="G9" s="222">
        <f>IF('Data Tool'!$G$14&lt;=29, 'Data and Formulas'!$D97, IF(AND('Data Tool'!$G$14&gt;=30,'Data Tool'!$G$14&lt;=49), 'Data and Formulas'!$E97, IF(AND('Data Tool'!$G$14&gt;=50,'Data Tool'!$G$14&lt;=64), 'Data and Formulas'!$F97, IF(AND('Data Tool'!$G$14&gt;=65,'Data Tool'!$G$14&lt;=74), 'Data and Formulas'!$G97, IF('Data Tool'!$G$14&gt;75, 'Data and Formulas'!$H97)))))</f>
        <v>0.13758599124452783</v>
      </c>
      <c r="H9" s="221" t="s">
        <v>128</v>
      </c>
      <c r="I9" s="27">
        <f t="shared" si="0"/>
        <v>0.14692804593936365</v>
      </c>
      <c r="J9" s="27">
        <f t="shared" si="1"/>
        <v>0.1418262595111317</v>
      </c>
      <c r="K9" s="27"/>
      <c r="L9" s="189" t="s">
        <v>114</v>
      </c>
      <c r="M9" s="192">
        <f>I14+I16</f>
        <v>0.20595300157820803</v>
      </c>
      <c r="N9" s="17"/>
      <c r="O9" s="35"/>
      <c r="P9" s="35"/>
      <c r="Q9" s="35"/>
      <c r="R9" s="15"/>
      <c r="S9" s="186" t="s">
        <v>82</v>
      </c>
      <c r="T9" s="187"/>
      <c r="U9" s="187"/>
      <c r="V9" s="187"/>
      <c r="W9" s="187"/>
      <c r="X9" s="187"/>
      <c r="Y9" s="211" t="s">
        <v>157</v>
      </c>
      <c r="Z9" s="187"/>
      <c r="AA9" s="187"/>
      <c r="AB9" s="187"/>
      <c r="AC9" s="187"/>
      <c r="AD9" s="187"/>
      <c r="AE9" s="187"/>
      <c r="AF9" s="187"/>
      <c r="AG9" s="188"/>
    </row>
    <row r="10" spans="1:33" ht="15.75">
      <c r="B10" s="212" t="s">
        <v>129</v>
      </c>
      <c r="C10" s="52"/>
      <c r="D10" s="52"/>
      <c r="E10" s="27">
        <f>IF(('Data Tool'!$D$10/('Data and Formulas'!$K$41+(('Data Tool'!$D$9*'Data and Formulas'!$K$42)+('Data Tool'!$F$9*'Data and Formulas'!$K$45)+('Data Tool'!$G$9*'Data and Formulas'!$K$46))))&lt;'Data and Formulas'!$G$54, Decile!$D42,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Decile!$L42, IF(('Data Tool'!$D$10/('Data and Formulas'!$K$41+(('Data Tool'!$D$9*'Data and Formulas'!$K$42)+('Data Tool'!$F$9*'Data and Formulas'!$K$45)+('Data Tool'!$G$9*'Data and Formulas'!$K$46))))&gt;='Data and Formulas'!$O$54, Decile!$M42))))))))))</f>
        <v>6.1586388689192424E-2</v>
      </c>
      <c r="F10" s="27">
        <f>IF('Data Tool'!$G$15="United Kingdom",'Data and Formulas'!$C131, IF('Data Tool'!$G$15="England",'Data and Formulas'!$D131, IF('Data Tool'!$G$15="North East",'Data and Formulas'!$E131,IF('Data Tool'!$G$15="North West",'Data and Formulas'!$F131, IF('Data Tool'!$G$15="Yorkshire and The Humber",'Data and Formulas'!$G131,IF('Data Tool'!$G$15="East Midlands",'Data and Formulas'!$H131,IF('Data Tool'!$G$15="West Midlands",'Data and Formulas'!$I131, IF('Data Tool'!$G$15="East",'Data and Formulas'!$J131, IF('Data Tool'!$G$15="London",'Data and Formulas'!$K131, IF('Data Tool'!$G$15="South East",'Data and Formulas'!$L131, IF('Data Tool'!$G$15="South West",'Data and Formulas'!$M131, IF('Data Tool'!$G$15="Wales",'Data and Formulas'!$N131,IF('Data Tool'!$G$15="Scotland",'Data and Formulas'!$O131, IF('Data Tool'!$G$15="Northern Ireland",'Data and Formulas'!$P131))))))))))))))</f>
        <v>7.1590052750565195E-2</v>
      </c>
      <c r="G10" s="222">
        <f>IF('Data Tool'!$G$14&lt;=29, 'Data and Formulas'!$D98, IF(AND('Data Tool'!$G$14&gt;=30,'Data Tool'!$G$14&lt;=49), 'Data and Formulas'!$E98, IF(AND('Data Tool'!$G$14&gt;=50,'Data Tool'!$G$14&lt;=64), 'Data and Formulas'!$F98, IF(AND('Data Tool'!$G$14&gt;=65,'Data Tool'!$G$14&lt;=74), 'Data and Formulas'!$G98, IF('Data Tool'!$G$14&gt;75, 'Data and Formulas'!$H98)))))</f>
        <v>6.0037523452157592E-2</v>
      </c>
      <c r="H10" s="221" t="s">
        <v>129</v>
      </c>
      <c r="I10" s="27">
        <f t="shared" si="0"/>
        <v>6.370008839527691E-2</v>
      </c>
      <c r="J10" s="27">
        <f t="shared" si="1"/>
        <v>6.4404654963971741E-2</v>
      </c>
      <c r="K10" s="27"/>
      <c r="L10" s="189" t="s">
        <v>151</v>
      </c>
      <c r="M10" s="192">
        <f>I11+I15</f>
        <v>2.5992923898468454E-2</v>
      </c>
      <c r="N10" s="17"/>
      <c r="O10" s="35"/>
      <c r="P10" s="35"/>
      <c r="Q10" s="35"/>
      <c r="R10" s="15"/>
      <c r="S10" s="189"/>
      <c r="T10" s="4"/>
      <c r="U10" s="4"/>
      <c r="V10" s="4" t="s">
        <v>83</v>
      </c>
      <c r="W10" s="4" t="s">
        <v>79</v>
      </c>
      <c r="X10" s="4" t="s">
        <v>76</v>
      </c>
      <c r="Y10" s="4"/>
      <c r="Z10" s="4" t="s">
        <v>93</v>
      </c>
      <c r="AA10" s="4" t="s">
        <v>91</v>
      </c>
      <c r="AB10" s="4"/>
      <c r="AC10" s="4"/>
      <c r="AD10" s="4"/>
      <c r="AE10" s="219" t="s">
        <v>156</v>
      </c>
      <c r="AF10" s="188"/>
      <c r="AG10" s="190"/>
    </row>
    <row r="11" spans="1:33">
      <c r="B11" s="212" t="s">
        <v>118</v>
      </c>
      <c r="C11" s="52"/>
      <c r="D11" s="52"/>
      <c r="E11" s="27">
        <f>IF(('Data Tool'!$D$10/('Data and Formulas'!$K$41+(('Data Tool'!$D$9*'Data and Formulas'!$K$42)+('Data Tool'!$F$9*'Data and Formulas'!$K$45)+('Data Tool'!$G$9*'Data and Formulas'!$K$46))))&lt;'Data and Formulas'!$G$54, Decile!$D43,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Decile!$L43, IF(('Data Tool'!$D$10/('Data and Formulas'!$K$41+(('Data Tool'!$D$9*'Data and Formulas'!$K$42)+('Data Tool'!$F$9*'Data and Formulas'!$K$45)+('Data Tool'!$G$9*'Data and Formulas'!$K$46))))&gt;='Data and Formulas'!$O$54, Decile!$M43))))))))))</f>
        <v>1.6295231248502275E-2</v>
      </c>
      <c r="F11" s="27">
        <f>IF('Data Tool'!$G$15="United Kingdom",'Data and Formulas'!$C132, IF('Data Tool'!$G$15="England",'Data and Formulas'!$D132, IF('Data Tool'!$G$15="North East",'Data and Formulas'!$E132,IF('Data Tool'!$G$15="North West",'Data and Formulas'!$F132, IF('Data Tool'!$G$15="Yorkshire and The Humber",'Data and Formulas'!$G132,IF('Data Tool'!$G$15="East Midlands",'Data and Formulas'!$H132,IF('Data Tool'!$G$15="West Midlands",'Data and Formulas'!$I132, IF('Data Tool'!$G$15="East",'Data and Formulas'!$J132, IF('Data Tool'!$G$15="London",'Data and Formulas'!$K132, IF('Data Tool'!$G$15="South East",'Data and Formulas'!$L132, IF('Data Tool'!$G$15="South West",'Data and Formulas'!$M132, IF('Data Tool'!$G$15="Wales",'Data and Formulas'!$N132,IF('Data Tool'!$G$15="Scotland",'Data and Formulas'!$O132, IF('Data Tool'!$G$15="Northern Ireland",'Data and Formulas'!$P132))))))))))))))</f>
        <v>1.1303692539562924E-2</v>
      </c>
      <c r="G11" s="222">
        <f>IF('Data Tool'!$G$14&lt;=29, 'Data and Formulas'!$D99, IF(AND('Data Tool'!$G$14&gt;=30,'Data Tool'!$G$14&lt;=49), 'Data and Formulas'!$E99, IF(AND('Data Tool'!$G$14&gt;=50,'Data Tool'!$G$14&lt;=64), 'Data and Formulas'!$F99, IF(AND('Data Tool'!$G$14&gt;=65,'Data Tool'!$G$14&lt;=74), 'Data and Formulas'!$G99, IF('Data Tool'!$G$14&gt;75, 'Data and Formulas'!$H99)))))</f>
        <v>9.6935584740462793E-3</v>
      </c>
      <c r="H11" s="221" t="s">
        <v>118</v>
      </c>
      <c r="I11" s="27">
        <f t="shared" si="0"/>
        <v>1.3396928377653439E-2</v>
      </c>
      <c r="J11" s="27">
        <f t="shared" si="1"/>
        <v>1.2430827420703826E-2</v>
      </c>
      <c r="K11" s="27"/>
      <c r="L11" s="189" t="s">
        <v>35</v>
      </c>
      <c r="M11" s="192">
        <f>I12</f>
        <v>0.14211136239090055</v>
      </c>
      <c r="N11" s="17"/>
      <c r="O11" s="35"/>
      <c r="P11" s="35"/>
      <c r="Q11" s="35"/>
      <c r="R11" s="15"/>
      <c r="S11" s="212" t="s">
        <v>125</v>
      </c>
      <c r="T11" s="52"/>
      <c r="U11" s="52"/>
      <c r="V11" s="27">
        <f>IF(('Data Tool'!$AI$7/('Data and Formulas'!$K$41+(('Data Tool'!$AI$6*'Data and Formulas'!$K$42)+('Data Tool'!$AK$6*'Data and Formulas'!$K$45)+('Data Tool'!$AL$6*'Data and Formulas'!$K$46))))&lt;'Data and Formulas'!$G$54, Decile!$D38,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Decile!$E38,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Decile!$F38,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Decile!$G38,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Decile!$H38,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Decile!$I38,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Decile!$J38,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Decile!$K38,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Decile!$L38, IF(('Data Tool'!$AI$7/('Data and Formulas'!$K$41+(('Data Tool'!$AI$6*'Data and Formulas'!$K$42)+('Data Tool'!$AK$6*'Data and Formulas'!$K$45)+('Data Tool'!$AL$6*'Data and Formulas'!$K$46))))&gt;='Data and Formulas'!$O$54, Decile!$M38))))))))))</f>
        <v>0.10976761760816174</v>
      </c>
      <c r="W11" s="27">
        <f>IF('Data Tool'!$AI$10="United Kingdom",'Data and Formulas'!$C127, IF('Data Tool'!$AI$10="England",'Data and Formulas'!$D127, IF('Data Tool'!$AI$10="North East",'Data and Formulas'!$E127,IF('Data Tool'!$AI$10="North West",'Data and Formulas'!$F127, IF('Data Tool'!$AI$10="Yorkshire and The Humber",'Data and Formulas'!$G127,IF('Data Tool'!$AI$10="East Midlands",'Data and Formulas'!$H127,IF('Data Tool'!$AI$10="West Midlands",'Data and Formulas'!$I127, IF('Data Tool'!$AI$10="East",'Data and Formulas'!$J127, IF('Data Tool'!$AI$10="London",'Data and Formulas'!$K127, IF('Data Tool'!$AI$10="South East",'Data and Formulas'!$L127, IF('Data Tool'!$AI$10="South West",'Data and Formulas'!$M127, IF('Data Tool'!$AI$10="Wales",'Data and Formulas'!$N127,IF('Data Tool'!$AI$10="Scotland",'Data and Formulas'!$O127, IF('Data Tool'!$AI$10="Northern Ireland",'Data and Formulas'!$P127))))))))))))))</f>
        <v>0.11532592108131677</v>
      </c>
      <c r="X11" s="28">
        <f>IF('Data Tool'!$AI$9&lt;=29, 'Data and Formulas'!$D94, IF(AND('Data Tool'!$AI$9&gt;=30,'Data Tool'!$AI$9&lt;=49), 'Data and Formulas'!$E94, IF(AND('Data Tool'!$AI$9&gt;=50,'Data Tool'!$AI$9&lt;=64), 'Data and Formulas'!$F94, IF(AND('Data Tool'!$AI$9&gt;=65,'Data Tool'!$AI$9&lt;=74), 'Data and Formulas'!$G94, IF('Data Tool'!$AI$9&gt;75, 'Data and Formulas'!$H94)))))</f>
        <v>0.10256410256410255</v>
      </c>
      <c r="Y11" s="27" t="s">
        <v>125</v>
      </c>
      <c r="Z11" s="27">
        <f>AVERAGE(V11*0.5)+(W11*0.25)+(X11*0.25)</f>
        <v>0.10935631471543569</v>
      </c>
      <c r="AA11" s="27">
        <f t="shared" ref="AA11:AA23" si="2">AVERAGE(V11:X11)</f>
        <v>0.10921921375119369</v>
      </c>
      <c r="AB11" s="4"/>
      <c r="AC11" s="4"/>
      <c r="AD11" s="4"/>
      <c r="AE11" s="189" t="s">
        <v>113</v>
      </c>
      <c r="AF11" s="192">
        <f>Z11+Z14</f>
        <v>0.23862594790521663</v>
      </c>
      <c r="AG11" s="190"/>
    </row>
    <row r="12" spans="1:33">
      <c r="B12" s="212" t="s">
        <v>130</v>
      </c>
      <c r="C12" s="52"/>
      <c r="D12" s="52"/>
      <c r="E12" s="27">
        <f>IF(('Data Tool'!$D$10/('Data and Formulas'!$K$41+(('Data Tool'!$D$9*'Data and Formulas'!$K$42)+('Data Tool'!$F$9*'Data and Formulas'!$K$45)+('Data Tool'!$G$9*'Data and Formulas'!$K$46))))&lt;'Data and Formulas'!$G$54, Decile!$D44,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Decile!$L44, IF(('Data Tool'!$D$10/('Data and Formulas'!$K$41+(('Data Tool'!$D$9*'Data and Formulas'!$K$42)+('Data Tool'!$F$9*'Data and Formulas'!$K$45)+('Data Tool'!$G$9*'Data and Formulas'!$K$46))))&gt;='Data and Formulas'!$O$54, Decile!$M44))))))))))</f>
        <v>0.13563383656841602</v>
      </c>
      <c r="F12" s="27">
        <f>IF('Data Tool'!$G$15="United Kingdom",'Data and Formulas'!$C133, IF('Data Tool'!$G$15="England",'Data and Formulas'!$D133, IF('Data Tool'!$G$15="North East",'Data and Formulas'!$E133,IF('Data Tool'!$G$15="North West",'Data and Formulas'!$F133, IF('Data Tool'!$G$15="Yorkshire and The Humber",'Data and Formulas'!$G133,IF('Data Tool'!$G$15="East Midlands",'Data and Formulas'!$H133,IF('Data Tool'!$G$15="West Midlands",'Data and Formulas'!$I133, IF('Data Tool'!$G$15="East",'Data and Formulas'!$J133, IF('Data Tool'!$G$15="London",'Data and Formulas'!$K133, IF('Data Tool'!$G$15="South East",'Data and Formulas'!$L133, IF('Data Tool'!$G$15="South West",'Data and Formulas'!$M133, IF('Data Tool'!$G$15="Wales",'Data and Formulas'!$N133,IF('Data Tool'!$G$15="Scotland",'Data and Formulas'!$O133, IF('Data Tool'!$G$15="Northern Ireland",'Data and Formulas'!$P133))))))))))))))</f>
        <v>0.14958553127354937</v>
      </c>
      <c r="G12" s="222">
        <f>IF('Data Tool'!$G$14&lt;=29, 'Data and Formulas'!$D100, IF(AND('Data Tool'!$G$14&gt;=30,'Data Tool'!$G$14&lt;=49), 'Data and Formulas'!$E100, IF(AND('Data Tool'!$G$14&gt;=50,'Data Tool'!$G$14&lt;=64), 'Data and Formulas'!$F100, IF(AND('Data Tool'!$G$14&gt;=65,'Data Tool'!$G$14&lt;=74), 'Data and Formulas'!$G100, IF('Data Tool'!$G$14&gt;75, 'Data and Formulas'!$H100)))))</f>
        <v>0.14759224515322078</v>
      </c>
      <c r="H12" s="221" t="s">
        <v>130</v>
      </c>
      <c r="I12" s="27">
        <f t="shared" si="0"/>
        <v>0.14211136239090055</v>
      </c>
      <c r="J12" s="27">
        <f t="shared" si="1"/>
        <v>0.14427053766506207</v>
      </c>
      <c r="K12" s="27"/>
      <c r="L12" s="189" t="s">
        <v>36</v>
      </c>
      <c r="M12" s="192">
        <f>I13</f>
        <v>3.3717703728522584E-2</v>
      </c>
      <c r="N12" s="17"/>
      <c r="O12" s="35"/>
      <c r="P12" s="35"/>
      <c r="Q12" s="35"/>
      <c r="R12" s="15"/>
      <c r="S12" s="212" t="s">
        <v>126</v>
      </c>
      <c r="T12" s="52"/>
      <c r="U12" s="52"/>
      <c r="V12" s="27">
        <f>IF(('Data Tool'!$AI$7/('Data and Formulas'!$K$41+(('Data Tool'!$AI$6*'Data and Formulas'!$K$42)+('Data Tool'!$AK$6*'Data and Formulas'!$K$45)+('Data Tool'!$AL$6*'Data and Formulas'!$K$46))))&lt;'Data and Formulas'!$G$54, Decile!$D39,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Decile!$E39,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Decile!$F39,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Decile!$G39,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Decile!$H39,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Decile!$I39,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Decile!$J39,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Decile!$K39,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Decile!$L39, IF(('Data Tool'!$AI$7/('Data and Formulas'!$K$41+(('Data Tool'!$AI$6*'Data and Formulas'!$K$42)+('Data Tool'!$AK$6*'Data and Formulas'!$K$45)+('Data Tool'!$AL$6*'Data and Formulas'!$K$46))))&gt;='Data and Formulas'!$O$54, Decile!$M39))))))))))</f>
        <v>2.3993954279236729E-2</v>
      </c>
      <c r="W12" s="27">
        <f>IF('Data Tool'!$AI$10="United Kingdom",'Data and Formulas'!$C128, IF('Data Tool'!$AI$10="England",'Data and Formulas'!$D128, IF('Data Tool'!$AI$10="North East",'Data and Formulas'!$E128,IF('Data Tool'!$AI$10="North West",'Data and Formulas'!$F128, IF('Data Tool'!$AI$10="Yorkshire and The Humber",'Data and Formulas'!$G128,IF('Data Tool'!$AI$10="East Midlands",'Data and Formulas'!$H128,IF('Data Tool'!$AI$10="West Midlands",'Data and Formulas'!$I128, IF('Data Tool'!$AI$10="East",'Data and Formulas'!$J128, IF('Data Tool'!$AI$10="London",'Data and Formulas'!$K128, IF('Data Tool'!$AI$10="South East",'Data and Formulas'!$L128, IF('Data Tool'!$AI$10="South West",'Data and Formulas'!$M128, IF('Data Tool'!$AI$10="Wales",'Data and Formulas'!$N128,IF('Data Tool'!$AI$10="Scotland",'Data and Formulas'!$O128, IF('Data Tool'!$AI$10="Northern Ireland",'Data and Formulas'!$P128))))))))))))))</f>
        <v>2.3762807935469806E-2</v>
      </c>
      <c r="X12" s="28">
        <f>IF('Data Tool'!$AI$9&lt;=29, 'Data and Formulas'!$D95, IF(AND('Data Tool'!$AI$9&gt;=30,'Data Tool'!$AI$9&lt;=49), 'Data and Formulas'!$E95, IF(AND('Data Tool'!$AI$9&gt;=50,'Data Tool'!$AI$9&lt;=64), 'Data and Formulas'!$F95, IF(AND('Data Tool'!$AI$9&gt;=65,'Data Tool'!$AI$9&lt;=74), 'Data and Formulas'!$G95, IF('Data Tool'!$AI$9&gt;75, 'Data and Formulas'!$H95)))))</f>
        <v>1.8761726078799248E-2</v>
      </c>
      <c r="Y12" s="27" t="s">
        <v>126</v>
      </c>
      <c r="Z12" s="27">
        <f t="shared" ref="Z12:Z23" si="3">AVERAGE(V12*0.5)+(W12*0.25)+(X12*0.25)</f>
        <v>2.262811064318563E-2</v>
      </c>
      <c r="AA12" s="27">
        <f t="shared" si="2"/>
        <v>2.2172829431168595E-2</v>
      </c>
      <c r="AB12" s="4"/>
      <c r="AC12" s="4"/>
      <c r="AD12" s="4"/>
      <c r="AE12" s="189" t="s">
        <v>114</v>
      </c>
      <c r="AF12" s="192">
        <f>Z19+Z21</f>
        <v>0.21292762319526348</v>
      </c>
      <c r="AG12" s="190"/>
    </row>
    <row r="13" spans="1:33">
      <c r="B13" s="212" t="s">
        <v>119</v>
      </c>
      <c r="C13" s="52"/>
      <c r="D13" s="52"/>
      <c r="E13" s="27">
        <f>IF(('Data Tool'!$D$10/('Data and Formulas'!$K$41+(('Data Tool'!$D$9*'Data and Formulas'!$K$42)+('Data Tool'!$F$9*'Data and Formulas'!$K$45)+('Data Tool'!$G$9*'Data and Formulas'!$K$46))))&lt;'Data and Formulas'!$G$54, Decile!$D45,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Decile!$L45, IF(('Data Tool'!$D$10/('Data and Formulas'!$K$41+(('Data Tool'!$D$9*'Data and Formulas'!$K$42)+('Data Tool'!$F$9*'Data and Formulas'!$K$45)+('Data Tool'!$G$9*'Data and Formulas'!$K$46))))&gt;='Data and Formulas'!$O$54, Decile!$M45))))))))))</f>
        <v>3.5945363048166784E-2</v>
      </c>
      <c r="F13" s="27">
        <f>IF('Data Tool'!$G$15="United Kingdom",'Data and Formulas'!$C134, IF('Data Tool'!$G$15="England",'Data and Formulas'!$D134, IF('Data Tool'!$G$15="North East",'Data and Formulas'!$E134,IF('Data Tool'!$G$15="North West",'Data and Formulas'!$F134, IF('Data Tool'!$G$15="Yorkshire and The Humber",'Data and Formulas'!$G134,IF('Data Tool'!$G$15="East Midlands",'Data and Formulas'!$H134,IF('Data Tool'!$G$15="West Midlands",'Data and Formulas'!$I134, IF('Data Tool'!$G$15="East",'Data and Formulas'!$J134, IF('Data Tool'!$G$15="London",'Data and Formulas'!$K134, IF('Data Tool'!$G$15="South East",'Data and Formulas'!$L134, IF('Data Tool'!$G$15="South West",'Data and Formulas'!$M134, IF('Data Tool'!$G$15="Wales",'Data and Formulas'!$N134,IF('Data Tool'!$G$15="Scotland",'Data and Formulas'!$O134, IF('Data Tool'!$G$15="Northern Ireland",'Data and Formulas'!$P134))))))))))))))</f>
        <v>3.1085154483798044E-2</v>
      </c>
      <c r="G13" s="222">
        <f>IF('Data Tool'!$G$14&lt;=29, 'Data and Formulas'!$D101, IF(AND('Data Tool'!$G$14&gt;=30,'Data Tool'!$G$14&lt;=49), 'Data and Formulas'!$E101, IF(AND('Data Tool'!$G$14&gt;=50,'Data Tool'!$G$14&lt;=64), 'Data and Formulas'!$F101, IF(AND('Data Tool'!$G$14&gt;=65,'Data Tool'!$G$14&lt;=74), 'Data and Formulas'!$G101, IF('Data Tool'!$G$14&gt;75, 'Data and Formulas'!$H101)))))</f>
        <v>3.1894934333958722E-2</v>
      </c>
      <c r="H13" s="221" t="s">
        <v>119</v>
      </c>
      <c r="I13" s="27">
        <f t="shared" si="0"/>
        <v>3.3717703728522584E-2</v>
      </c>
      <c r="J13" s="27">
        <f t="shared" si="1"/>
        <v>3.2975150621974515E-2</v>
      </c>
      <c r="K13" s="27"/>
      <c r="L13" s="189" t="s">
        <v>33</v>
      </c>
      <c r="M13" s="192">
        <f>I10</f>
        <v>6.370008839527691E-2</v>
      </c>
      <c r="N13" s="17"/>
      <c r="O13" s="35"/>
      <c r="P13" s="33"/>
      <c r="Q13" s="33"/>
      <c r="R13" s="15"/>
      <c r="S13" s="212" t="s">
        <v>127</v>
      </c>
      <c r="T13" s="52"/>
      <c r="U13" s="52"/>
      <c r="V13" s="27">
        <f>IF(('Data Tool'!$AI$7/('Data and Formulas'!$K$41+(('Data Tool'!$AI$6*'Data and Formulas'!$K$42)+('Data Tool'!$AK$6*'Data and Formulas'!$K$45)+('Data Tool'!$AL$6*'Data and Formulas'!$K$46))))&lt;'Data and Formulas'!$G$54, Decile!$D40,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Decile!$E40,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Decile!$F40,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Decile!$G40,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Decile!$H40,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Decile!$I40,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Decile!$J40,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Decile!$K40,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Decile!$L40, IF(('Data Tool'!$AI$7/('Data and Formulas'!$K$41+(('Data Tool'!$AI$6*'Data and Formulas'!$K$42)+('Data Tool'!$AK$6*'Data and Formulas'!$K$45)+('Data Tool'!$AL$6*'Data and Formulas'!$K$46))))&gt;='Data and Formulas'!$O$54, Decile!$M40))))))))))</f>
        <v>4.5342905724541853E-2</v>
      </c>
      <c r="W13" s="27">
        <f>IF('Data Tool'!$AI$10="United Kingdom",'Data and Formulas'!$C129, IF('Data Tool'!$AI$10="England",'Data and Formulas'!$D129, IF('Data Tool'!$AI$10="North East",'Data and Formulas'!$E129,IF('Data Tool'!$AI$10="North West",'Data and Formulas'!$F129, IF('Data Tool'!$AI$10="Yorkshire and The Humber",'Data and Formulas'!$G129,IF('Data Tool'!$AI$10="East Midlands",'Data and Formulas'!$H129,IF('Data Tool'!$AI$10="West Midlands",'Data and Formulas'!$I129, IF('Data Tool'!$AI$10="East",'Data and Formulas'!$J129, IF('Data Tool'!$AI$10="London",'Data and Formulas'!$K129, IF('Data Tool'!$AI$10="South East",'Data and Formulas'!$L129, IF('Data Tool'!$AI$10="South West",'Data and Formulas'!$M129, IF('Data Tool'!$AI$10="Wales",'Data and Formulas'!$N129,IF('Data Tool'!$AI$10="Scotland",'Data and Formulas'!$O129, IF('Data Tool'!$AI$10="Northern Ireland",'Data and Formulas'!$P129))))))))))))))</f>
        <v>4.7961630695443645E-2</v>
      </c>
      <c r="X13" s="28">
        <f>IF('Data Tool'!$AI$9&lt;=29, 'Data and Formulas'!$D96, IF(AND('Data Tool'!$AI$9&gt;=30,'Data Tool'!$AI$9&lt;=49), 'Data and Formulas'!$E96, IF(AND('Data Tool'!$AI$9&gt;=50,'Data Tool'!$AI$9&lt;=64), 'Data and Formulas'!$F96, IF(AND('Data Tool'!$AI$9&gt;=65,'Data Tool'!$AI$9&lt;=74), 'Data and Formulas'!$G96, IF('Data Tool'!$AI$9&gt;75, 'Data and Formulas'!$H96)))))</f>
        <v>4.9874921826141332E-2</v>
      </c>
      <c r="Y13" s="27" t="s">
        <v>127</v>
      </c>
      <c r="Z13" s="27">
        <f t="shared" si="3"/>
        <v>4.7130590992667171E-2</v>
      </c>
      <c r="AA13" s="27">
        <f t="shared" si="2"/>
        <v>4.7726486082042274E-2</v>
      </c>
      <c r="AB13" s="4"/>
      <c r="AC13" s="4"/>
      <c r="AD13" s="4"/>
      <c r="AE13" s="189" t="s">
        <v>151</v>
      </c>
      <c r="AF13" s="192">
        <f>Z16+Z20</f>
        <v>1.893405014611169E-2</v>
      </c>
      <c r="AG13" s="190"/>
    </row>
    <row r="14" spans="1:33">
      <c r="B14" s="212" t="s">
        <v>131</v>
      </c>
      <c r="C14" s="52"/>
      <c r="D14" s="52"/>
      <c r="E14" s="27">
        <f>IF(('Data Tool'!$D$10/('Data and Formulas'!$K$41+(('Data Tool'!$D$9*'Data and Formulas'!$K$42)+('Data Tool'!$F$9*'Data and Formulas'!$K$45)+('Data Tool'!$G$9*'Data and Formulas'!$K$46))))&lt;'Data and Formulas'!$G$54, Decile!$D46,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Decile!$L46, IF(('Data Tool'!$D$10/('Data and Formulas'!$K$41+(('Data Tool'!$D$9*'Data and Formulas'!$K$42)+('Data Tool'!$F$9*'Data and Formulas'!$K$45)+('Data Tool'!$G$9*'Data and Formulas'!$K$46))))&gt;='Data and Formulas'!$O$54, Decile!$M46))))))))))</f>
        <v>0.12796549245147376</v>
      </c>
      <c r="F14" s="27">
        <f>IF('Data Tool'!$G$15="United Kingdom",'Data and Formulas'!$C135, IF('Data Tool'!$G$15="England",'Data and Formulas'!$D135, IF('Data Tool'!$G$15="North East",'Data and Formulas'!$E135,IF('Data Tool'!$G$15="North West",'Data and Formulas'!$F135, IF('Data Tool'!$G$15="Yorkshire and The Humber",'Data and Formulas'!$G135,IF('Data Tool'!$G$15="East Midlands",'Data and Formulas'!$H135,IF('Data Tool'!$G$15="West Midlands",'Data and Formulas'!$I135, IF('Data Tool'!$G$15="East",'Data and Formulas'!$J135, IF('Data Tool'!$G$15="London",'Data and Formulas'!$K135, IF('Data Tool'!$G$15="South East",'Data and Formulas'!$L135, IF('Data Tool'!$G$15="South West",'Data and Formulas'!$M135, IF('Data Tool'!$G$15="Wales",'Data and Formulas'!$N135,IF('Data Tool'!$G$15="Scotland",'Data and Formulas'!$O135, IF('Data Tool'!$G$15="Northern Ireland",'Data and Formulas'!$P135))))))))))))))</f>
        <v>0.12660135644310477</v>
      </c>
      <c r="G14" s="222">
        <f>IF('Data Tool'!$G$14&lt;=29, 'Data and Formulas'!$D102, IF(AND('Data Tool'!$G$14&gt;=30,'Data Tool'!$G$14&lt;=49), 'Data and Formulas'!$E102, IF(AND('Data Tool'!$G$14&gt;=50,'Data Tool'!$G$14&lt;=64), 'Data and Formulas'!$F102, IF(AND('Data Tool'!$G$14&gt;=65,'Data Tool'!$G$14&lt;=74), 'Data and Formulas'!$G102, IF('Data Tool'!$G$14&gt;75, 'Data and Formulas'!$H102)))))</f>
        <v>0.11819887429643526</v>
      </c>
      <c r="H14" s="221" t="s">
        <v>131</v>
      </c>
      <c r="I14" s="27">
        <f t="shared" si="0"/>
        <v>0.12518280391062189</v>
      </c>
      <c r="J14" s="27">
        <f t="shared" si="1"/>
        <v>0.12425524106367127</v>
      </c>
      <c r="K14" s="27"/>
      <c r="L14" s="189" t="s">
        <v>152</v>
      </c>
      <c r="M14" s="192">
        <f>I7</f>
        <v>2.2392642471035697E-2</v>
      </c>
      <c r="N14" s="17"/>
      <c r="O14" s="35"/>
      <c r="P14" s="33"/>
      <c r="Q14" s="33"/>
      <c r="R14" s="15"/>
      <c r="S14" s="212" t="s">
        <v>128</v>
      </c>
      <c r="T14" s="52"/>
      <c r="U14" s="52"/>
      <c r="V14" s="27">
        <f>IF(('Data Tool'!$AI$7/('Data and Formulas'!$K$41+(('Data Tool'!$AI$6*'Data and Formulas'!$K$42)+('Data Tool'!$AK$6*'Data and Formulas'!$K$45)+('Data Tool'!$AL$6*'Data and Formulas'!$K$46))))&lt;'Data and Formulas'!$G$54, Decile!$D41,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Decile!$E41,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Decile!$F41,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Decile!$G41,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Decile!$H41,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Decile!$I41,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Decile!$J41,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Decile!$K41,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Decile!$L41, IF(('Data Tool'!$AI$7/('Data and Formulas'!$K$41+(('Data Tool'!$AI$6*'Data and Formulas'!$K$42)+('Data Tool'!$AK$6*'Data and Formulas'!$K$45)+('Data Tool'!$AL$6*'Data and Formulas'!$K$46))))&gt;='Data and Formulas'!$O$54, Decile!$M41))))))))))</f>
        <v>0.1269601360287172</v>
      </c>
      <c r="W14" s="27">
        <f>IF('Data Tool'!$AI$10="United Kingdom",'Data and Formulas'!$C130, IF('Data Tool'!$AI$10="England",'Data and Formulas'!$D130, IF('Data Tool'!$AI$10="North East",'Data and Formulas'!$E130,IF('Data Tool'!$AI$10="North West",'Data and Formulas'!$F130, IF('Data Tool'!$AI$10="Yorkshire and The Humber",'Data and Formulas'!$G130,IF('Data Tool'!$AI$10="East Midlands",'Data and Formulas'!$H130,IF('Data Tool'!$AI$10="West Midlands",'Data and Formulas'!$I130, IF('Data Tool'!$AI$10="East",'Data and Formulas'!$J130, IF('Data Tool'!$AI$10="London",'Data and Formulas'!$K130, IF('Data Tool'!$AI$10="South East",'Data and Formulas'!$L130, IF('Data Tool'!$AI$10="South West",'Data and Formulas'!$M130, IF('Data Tool'!$AI$10="Wales",'Data and Formulas'!$N130,IF('Data Tool'!$AI$10="Scotland",'Data and Formulas'!$O130, IF('Data Tool'!$AI$10="Northern Ireland",'Data and Formulas'!$P130))))))))))))))</f>
        <v>0.12557226945716154</v>
      </c>
      <c r="X14" s="28">
        <f>IF('Data Tool'!$AI$9&lt;=29, 'Data and Formulas'!$D97, IF(AND('Data Tool'!$AI$9&gt;=30,'Data Tool'!$AI$9&lt;=49), 'Data and Formulas'!$E97, IF(AND('Data Tool'!$AI$9&gt;=50,'Data Tool'!$AI$9&lt;=64), 'Data and Formulas'!$F97, IF(AND('Data Tool'!$AI$9&gt;=65,'Data Tool'!$AI$9&lt;=74), 'Data and Formulas'!$G97, IF('Data Tool'!$AI$9&gt;75, 'Data and Formulas'!$H97)))))</f>
        <v>0.13758599124452783</v>
      </c>
      <c r="Y14" s="27" t="s">
        <v>128</v>
      </c>
      <c r="Z14" s="27">
        <f t="shared" si="3"/>
        <v>0.12926963318978094</v>
      </c>
      <c r="AA14" s="27">
        <f t="shared" si="2"/>
        <v>0.13003946557680221</v>
      </c>
      <c r="AB14" s="24"/>
      <c r="AC14" s="24"/>
      <c r="AD14" s="24"/>
      <c r="AE14" s="189" t="s">
        <v>35</v>
      </c>
      <c r="AF14" s="192">
        <f>Z17</f>
        <v>0.1464025398722793</v>
      </c>
      <c r="AG14" s="213"/>
    </row>
    <row r="15" spans="1:33">
      <c r="B15" s="212" t="s">
        <v>121</v>
      </c>
      <c r="C15" s="52"/>
      <c r="D15" s="52"/>
      <c r="E15" s="27">
        <f>IF(('Data Tool'!$D$10/('Data and Formulas'!$K$41+(('Data Tool'!$D$9*'Data and Formulas'!$K$42)+('Data Tool'!$F$9*'Data and Formulas'!$K$45)+('Data Tool'!$G$9*'Data and Formulas'!$K$46))))&lt;'Data and Formulas'!$G$54, Decile!$D47,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Decile!$L47, IF(('Data Tool'!$D$10/('Data and Formulas'!$K$41+(('Data Tool'!$D$9*'Data and Formulas'!$K$42)+('Data Tool'!$F$9*'Data and Formulas'!$K$45)+('Data Tool'!$G$9*'Data and Formulas'!$K$46))))&gt;='Data and Formulas'!$O$54, Decile!$M47))))))))))</f>
        <v>8.1476156242511373E-3</v>
      </c>
      <c r="F15" s="27">
        <f>IF('Data Tool'!$G$15="United Kingdom",'Data and Formulas'!$C136, IF('Data Tool'!$G$15="England",'Data and Formulas'!$D136, IF('Data Tool'!$G$15="North East",'Data and Formulas'!$E136,IF('Data Tool'!$G$15="North West",'Data and Formulas'!$F136, IF('Data Tool'!$G$15="Yorkshire and The Humber",'Data and Formulas'!$G136,IF('Data Tool'!$G$15="East Midlands",'Data and Formulas'!$H136,IF('Data Tool'!$G$15="West Midlands",'Data and Formulas'!$I136, IF('Data Tool'!$G$15="East",'Data and Formulas'!$J136, IF('Data Tool'!$G$15="London",'Data and Formulas'!$K136, IF('Data Tool'!$G$15="South East",'Data and Formulas'!$L136, IF('Data Tool'!$G$15="South West",'Data and Formulas'!$M136, IF('Data Tool'!$G$15="Wales",'Data and Formulas'!$N136,IF('Data Tool'!$G$15="Scotland",'Data and Formulas'!$O136, IF('Data Tool'!$G$15="Northern Ireland",'Data and Formulas'!$P136))))))))))))))</f>
        <v>2.3926149208741521E-2</v>
      </c>
      <c r="G15" s="222">
        <f>IF('Data Tool'!$G$14&lt;=29, 'Data and Formulas'!$D103, IF(AND('Data Tool'!$G$14&gt;=30,'Data Tool'!$G$14&lt;=49), 'Data and Formulas'!$E103, IF(AND('Data Tool'!$G$14&gt;=50,'Data Tool'!$G$14&lt;=64), 'Data and Formulas'!$F103, IF(AND('Data Tool'!$G$14&gt;=65,'Data Tool'!$G$14&lt;=74), 'Data and Formulas'!$G103, IF('Data Tool'!$G$14&gt;75, 'Data and Formulas'!$H103)))))</f>
        <v>1.016260162601626E-2</v>
      </c>
      <c r="H15" s="221" t="s">
        <v>121</v>
      </c>
      <c r="I15" s="27">
        <f t="shared" si="0"/>
        <v>1.2595995520815015E-2</v>
      </c>
      <c r="J15" s="27">
        <f t="shared" si="1"/>
        <v>1.407878881966964E-2</v>
      </c>
      <c r="K15" s="27"/>
      <c r="L15" s="189" t="s">
        <v>31</v>
      </c>
      <c r="M15" s="192">
        <f>I8</f>
        <v>4.6212270719946852E-2</v>
      </c>
      <c r="N15" s="17"/>
      <c r="O15" s="25"/>
      <c r="P15" s="14"/>
      <c r="Q15" s="10"/>
      <c r="R15" s="15"/>
      <c r="S15" s="212" t="s">
        <v>129</v>
      </c>
      <c r="T15" s="52"/>
      <c r="U15" s="52"/>
      <c r="V15" s="27">
        <f>IF(('Data Tool'!$AI$7/('Data and Formulas'!$K$41+(('Data Tool'!$AI$6*'Data and Formulas'!$K$42)+('Data Tool'!$AK$6*'Data and Formulas'!$K$45)+('Data Tool'!$AL$6*'Data and Formulas'!$K$46))))&lt;'Data and Formulas'!$G$54, Decile!$D42,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Decile!$E42,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Decile!$F42,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Decile!$G42,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Decile!$H42,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Decile!$I42,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Decile!$J42,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Decile!$K42,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Decile!$L42, IF(('Data Tool'!$AI$7/('Data and Formulas'!$K$41+(('Data Tool'!$AI$6*'Data and Formulas'!$K$42)+('Data Tool'!$AK$6*'Data and Formulas'!$K$45)+('Data Tool'!$AL$6*'Data and Formulas'!$K$46))))&gt;='Data and Formulas'!$O$54, Decile!$M42))))))))))</f>
        <v>7.2548649159266954E-2</v>
      </c>
      <c r="W15" s="27">
        <f>IF('Data Tool'!$AI$10="United Kingdom",'Data and Formulas'!$C131, IF('Data Tool'!$AI$10="England",'Data and Formulas'!$D131, IF('Data Tool'!$AI$10="North East",'Data and Formulas'!$E131,IF('Data Tool'!$AI$10="North West",'Data and Formulas'!$F131, IF('Data Tool'!$AI$10="Yorkshire and The Humber",'Data and Formulas'!$G131,IF('Data Tool'!$AI$10="East Midlands",'Data and Formulas'!$H131,IF('Data Tool'!$AI$10="West Midlands",'Data and Formulas'!$I131, IF('Data Tool'!$AI$10="East",'Data and Formulas'!$J131, IF('Data Tool'!$AI$10="London",'Data and Formulas'!$K131, IF('Data Tool'!$AI$10="South East",'Data and Formulas'!$L131, IF('Data Tool'!$AI$10="South West",'Data and Formulas'!$M131, IF('Data Tool'!$AI$10="Wales",'Data and Formulas'!$N131,IF('Data Tool'!$AI$10="Scotland",'Data and Formulas'!$O131, IF('Data Tool'!$AI$10="Northern Ireland",'Data and Formulas'!$P131))))))))))))))</f>
        <v>8.5022890778286467E-2</v>
      </c>
      <c r="X15" s="28">
        <f>IF('Data Tool'!$AI$9&lt;=29, 'Data and Formulas'!$D98, IF(AND('Data Tool'!$AI$9&gt;=30,'Data Tool'!$AI$9&lt;=49), 'Data and Formulas'!$E98, IF(AND('Data Tool'!$AI$9&gt;=50,'Data Tool'!$AI$9&lt;=64), 'Data and Formulas'!$F98, IF(AND('Data Tool'!$AI$9&gt;=65,'Data Tool'!$AI$9&lt;=74), 'Data and Formulas'!$G98, IF('Data Tool'!$AI$9&gt;75, 'Data and Formulas'!$H98)))))</f>
        <v>6.0037523452157592E-2</v>
      </c>
      <c r="Y15" s="27" t="s">
        <v>129</v>
      </c>
      <c r="Z15" s="27">
        <f t="shared" si="3"/>
        <v>7.2539428137244483E-2</v>
      </c>
      <c r="AA15" s="27">
        <f t="shared" si="2"/>
        <v>7.2536354463237002E-2</v>
      </c>
      <c r="AB15" s="4"/>
      <c r="AC15" s="4"/>
      <c r="AD15" s="4"/>
      <c r="AE15" s="189" t="s">
        <v>36</v>
      </c>
      <c r="AF15" s="192">
        <f>Z18</f>
        <v>3.2720241788875976E-2</v>
      </c>
      <c r="AG15" s="190"/>
    </row>
    <row r="16" spans="1:33" ht="15.75" thickBot="1">
      <c r="B16" s="212" t="s">
        <v>122</v>
      </c>
      <c r="C16" s="52"/>
      <c r="D16" s="52"/>
      <c r="E16" s="27">
        <f>IF(('Data Tool'!$D$10/('Data and Formulas'!$K$41+(('Data Tool'!$D$9*'Data and Formulas'!$K$42)+('Data Tool'!$F$9*'Data and Formulas'!$K$45)+('Data Tool'!$G$9*'Data and Formulas'!$K$46))))&lt;'Data and Formulas'!$G$54, Decile!$D48,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Decile!$L48, IF(('Data Tool'!$D$10/('Data and Formulas'!$K$41+(('Data Tool'!$D$9*'Data and Formulas'!$K$42)+('Data Tool'!$F$9*'Data and Formulas'!$K$45)+('Data Tool'!$G$9*'Data and Formulas'!$K$46))))&gt;='Data and Formulas'!$O$54, Decile!$M48))))))))))</f>
        <v>7.7402348430385806E-2</v>
      </c>
      <c r="F16" s="27">
        <f>IF('Data Tool'!$G$15="United Kingdom",'Data and Formulas'!$C137, IF('Data Tool'!$G$15="England",'Data and Formulas'!$D137, IF('Data Tool'!$G$15="North East",'Data and Formulas'!$E137,IF('Data Tool'!$G$15="North West",'Data and Formulas'!$F137, IF('Data Tool'!$G$15="Yorkshire and The Humber",'Data and Formulas'!$G137,IF('Data Tool'!$G$15="East Midlands",'Data and Formulas'!$H137,IF('Data Tool'!$G$15="West Midlands",'Data and Formulas'!$I137, IF('Data Tool'!$G$15="East",'Data and Formulas'!$J137, IF('Data Tool'!$G$15="London",'Data and Formulas'!$K137, IF('Data Tool'!$G$15="South East",'Data and Formulas'!$L137, IF('Data Tool'!$G$15="South West",'Data and Formulas'!$M137, IF('Data Tool'!$G$15="Wales",'Data and Formulas'!$N137,IF('Data Tool'!$G$15="Scotland",'Data and Formulas'!$O137, IF('Data Tool'!$G$15="Northern Ireland",'Data and Formulas'!$P137))))))))))))))</f>
        <v>7.9314242652599856E-2</v>
      </c>
      <c r="G16" s="222">
        <f>IF('Data Tool'!$G$14&lt;=29, 'Data and Formulas'!$D104, IF(AND('Data Tool'!$G$14&gt;=30,'Data Tool'!$G$14&lt;=49), 'Data and Formulas'!$E104, IF(AND('Data Tool'!$G$14&gt;=50,'Data Tool'!$G$14&lt;=64), 'Data and Formulas'!$F104, IF(AND('Data Tool'!$G$14&gt;=65,'Data Tool'!$G$14&lt;=74), 'Data and Formulas'!$G104, IF('Data Tool'!$G$14&gt;75, 'Data and Formulas'!$H104)))))</f>
        <v>8.896185115697311E-2</v>
      </c>
      <c r="H16" s="221" t="s">
        <v>122</v>
      </c>
      <c r="I16" s="27">
        <f t="shared" si="0"/>
        <v>8.0770197667586141E-2</v>
      </c>
      <c r="J16" s="27">
        <f t="shared" si="1"/>
        <v>8.1892814079986262E-2</v>
      </c>
      <c r="K16" s="27"/>
      <c r="L16" s="193" t="s">
        <v>74</v>
      </c>
      <c r="M16" s="196">
        <f>I18+I17</f>
        <v>0.19873402405001811</v>
      </c>
      <c r="N16" s="17"/>
      <c r="O16" s="25"/>
      <c r="P16" s="14"/>
      <c r="Q16" s="10"/>
      <c r="R16" s="15"/>
      <c r="S16" s="212" t="s">
        <v>118</v>
      </c>
      <c r="T16" s="52"/>
      <c r="U16" s="52"/>
      <c r="V16" s="27">
        <f>IF(('Data Tool'!$AI$7/('Data and Formulas'!$K$41+(('Data Tool'!$AI$6*'Data and Formulas'!$K$42)+('Data Tool'!$AK$6*'Data and Formulas'!$K$45)+('Data Tool'!$AL$6*'Data and Formulas'!$K$46))))&lt;'Data and Formulas'!$G$54, Decile!$D43,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Decile!$E43,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Decile!$F43,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Decile!$G43,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Decile!$H43,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Decile!$I43,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Decile!$J43,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Decile!$K43,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Decile!$L43, IF(('Data Tool'!$AI$7/('Data and Formulas'!$K$41+(('Data Tool'!$AI$6*'Data and Formulas'!$K$42)+('Data Tool'!$AK$6*'Data and Formulas'!$K$45)+('Data Tool'!$AL$6*'Data and Formulas'!$K$46))))&gt;='Data and Formulas'!$O$54, Decile!$M43))))))))))</f>
        <v>1.5114301908180618E-2</v>
      </c>
      <c r="W16" s="27">
        <f>IF('Data Tool'!$AI$10="United Kingdom",'Data and Formulas'!$C132, IF('Data Tool'!$AI$10="England",'Data and Formulas'!$D132, IF('Data Tool'!$AI$10="North East",'Data and Formulas'!$E132,IF('Data Tool'!$AI$10="North West",'Data and Formulas'!$F132, IF('Data Tool'!$AI$10="Yorkshire and The Humber",'Data and Formulas'!$G132,IF('Data Tool'!$AI$10="East Midlands",'Data and Formulas'!$H132,IF('Data Tool'!$AI$10="West Midlands",'Data and Formulas'!$I132, IF('Data Tool'!$AI$10="East",'Data and Formulas'!$J132, IF('Data Tool'!$AI$10="London",'Data and Formulas'!$K132, IF('Data Tool'!$AI$10="South East",'Data and Formulas'!$L132, IF('Data Tool'!$AI$10="South West",'Data and Formulas'!$M132, IF('Data Tool'!$AI$10="Wales",'Data and Formulas'!$N132,IF('Data Tool'!$AI$10="Scotland",'Data and Formulas'!$O132, IF('Data Tool'!$AI$10="Northern Ireland",'Data and Formulas'!$P132))))))))))))))</f>
        <v>9.3743187268367119E-3</v>
      </c>
      <c r="X16" s="28">
        <f>IF('Data Tool'!$AI$9&lt;=29, 'Data and Formulas'!$D99, IF(AND('Data Tool'!$AI$9&gt;=30,'Data Tool'!$AI$9&lt;=49), 'Data and Formulas'!$E99, IF(AND('Data Tool'!$AI$9&gt;=50,'Data Tool'!$AI$9&lt;=64), 'Data and Formulas'!$F99, IF(AND('Data Tool'!$AI$9&gt;=65,'Data Tool'!$AI$9&lt;=74), 'Data and Formulas'!$G99, IF('Data Tool'!$AI$9&gt;75, 'Data and Formulas'!$H99)))))</f>
        <v>9.6935584740462793E-3</v>
      </c>
      <c r="Y16" s="27" t="s">
        <v>118</v>
      </c>
      <c r="Z16" s="27">
        <f t="shared" si="3"/>
        <v>1.2324120254311056E-2</v>
      </c>
      <c r="AA16" s="27">
        <f t="shared" si="2"/>
        <v>1.1394059703021204E-2</v>
      </c>
      <c r="AB16" s="4"/>
      <c r="AC16" s="4"/>
      <c r="AD16" s="4"/>
      <c r="AE16" s="189" t="s">
        <v>33</v>
      </c>
      <c r="AF16" s="192">
        <f>Z15</f>
        <v>7.2539428137244483E-2</v>
      </c>
      <c r="AG16" s="190"/>
    </row>
    <row r="17" spans="2:33">
      <c r="B17" s="212" t="s">
        <v>132</v>
      </c>
      <c r="C17" s="52"/>
      <c r="D17" s="52"/>
      <c r="E17" s="27">
        <f>IF(('Data Tool'!$D$10/('Data and Formulas'!$K$41+(('Data Tool'!$D$9*'Data and Formulas'!$K$42)+('Data Tool'!$F$9*'Data and Formulas'!$K$45)+('Data Tool'!$G$9*'Data and Formulas'!$K$46))))&lt;'Data and Formulas'!$G$54, Decile!$D49,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Decile!$E49,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Decile!$F49,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Decile!$G49,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Decile!$H49,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Decile!$I49,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Decile!$J49,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Decile!$K49,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Decile!$L49, IF(('Data Tool'!$D$10/('Data and Formulas'!$K$41+(('Data Tool'!$D$9*'Data and Formulas'!$K$42)+('Data Tool'!$F$9*'Data and Formulas'!$K$45)+('Data Tool'!$G$9*'Data and Formulas'!$K$46))))&gt;='Data and Formulas'!$O$54, Decile!$M49))))))))))</f>
        <v>7.3807812125569139E-2</v>
      </c>
      <c r="F17" s="27">
        <f>IF('Data Tool'!$G$15="United Kingdom",'Data and Formulas'!$C138, IF('Data Tool'!$G$15="England",'Data and Formulas'!$D138, IF('Data Tool'!$G$15="North East",'Data and Formulas'!$E138,IF('Data Tool'!$G$15="North West",'Data and Formulas'!$F138, IF('Data Tool'!$G$15="Yorkshire and The Humber",'Data and Formulas'!$G138,IF('Data Tool'!$G$15="East Midlands",'Data and Formulas'!$H138,IF('Data Tool'!$G$15="West Midlands",'Data and Formulas'!$I138, IF('Data Tool'!$G$15="East",'Data and Formulas'!$J138, IF('Data Tool'!$G$15="London",'Data and Formulas'!$K138, IF('Data Tool'!$G$15="South East",'Data and Formulas'!$L138, IF('Data Tool'!$G$15="South West",'Data and Formulas'!$M138, IF('Data Tool'!$G$15="Wales",'Data and Formulas'!$N138,IF('Data Tool'!$G$15="Scotland",'Data and Formulas'!$O138, IF('Data Tool'!$G$15="Northern Ireland",'Data and Formulas'!$P138))))))))))))))</f>
        <v>7.5169555388093445E-2</v>
      </c>
      <c r="G17" s="222">
        <f>IF('Data Tool'!$G$14&lt;=29, 'Data and Formulas'!$D105, IF(AND('Data Tool'!$G$14&gt;=30,'Data Tool'!$G$14&lt;=49), 'Data and Formulas'!$E105, IF(AND('Data Tool'!$G$14&gt;=50,'Data Tool'!$G$14&lt;=64), 'Data and Formulas'!$F105, IF(AND('Data Tool'!$G$14&gt;=65,'Data Tool'!$G$14&lt;=74), 'Data and Formulas'!$G105, IF('Data Tool'!$G$14&gt;75, 'Data and Formulas'!$H105)))))</f>
        <v>7.5203252032520318E-2</v>
      </c>
      <c r="H17" s="221" t="s">
        <v>132</v>
      </c>
      <c r="I17" s="27">
        <f t="shared" si="0"/>
        <v>7.449710791793801E-2</v>
      </c>
      <c r="J17" s="27">
        <f t="shared" si="1"/>
        <v>7.4726873182060963E-2</v>
      </c>
      <c r="K17" s="27"/>
      <c r="L17" s="27"/>
      <c r="M17" s="222"/>
      <c r="N17" s="17"/>
      <c r="O17" s="25"/>
      <c r="P17" s="14"/>
      <c r="Q17" s="10"/>
      <c r="R17" s="15"/>
      <c r="S17" s="212" t="s">
        <v>130</v>
      </c>
      <c r="T17" s="52"/>
      <c r="U17" s="52"/>
      <c r="V17" s="27">
        <f>IF(('Data Tool'!$AI$7/('Data and Formulas'!$K$41+(('Data Tool'!$AI$6*'Data and Formulas'!$K$42)+('Data Tool'!$AK$6*'Data and Formulas'!$K$45)+('Data Tool'!$AL$6*'Data and Formulas'!$K$46))))&lt;'Data and Formulas'!$G$54, Decile!$D44,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Decile!$E44,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Decile!$F44,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Decile!$G44,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Decile!$H44,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Decile!$I44,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Decile!$J44,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Decile!$K44,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Decile!$L44, IF(('Data Tool'!$AI$7/('Data and Formulas'!$K$41+(('Data Tool'!$AI$6*'Data and Formulas'!$K$42)+('Data Tool'!$AK$6*'Data and Formulas'!$K$45)+('Data Tool'!$AL$6*'Data and Formulas'!$K$46))))&gt;='Data and Formulas'!$O$54, Decile!$M44))))))))))</f>
        <v>0.14717551483090877</v>
      </c>
      <c r="W17" s="27">
        <f>IF('Data Tool'!$AI$10="United Kingdom",'Data and Formulas'!$C133, IF('Data Tool'!$AI$10="England",'Data and Formulas'!$D133, IF('Data Tool'!$AI$10="North East",'Data and Formulas'!$E133,IF('Data Tool'!$AI$10="North West",'Data and Formulas'!$F133, IF('Data Tool'!$AI$10="Yorkshire and The Humber",'Data and Formulas'!$G133,IF('Data Tool'!$AI$10="East Midlands",'Data and Formulas'!$H133,IF('Data Tool'!$AI$10="West Midlands",'Data and Formulas'!$I133, IF('Data Tool'!$AI$10="East",'Data and Formulas'!$J133, IF('Data Tool'!$AI$10="London",'Data and Formulas'!$K133, IF('Data Tool'!$AI$10="South East",'Data and Formulas'!$L133, IF('Data Tool'!$AI$10="South West",'Data and Formulas'!$M133, IF('Data Tool'!$AI$10="Wales",'Data and Formulas'!$N133,IF('Data Tool'!$AI$10="Scotland",'Data and Formulas'!$O133, IF('Data Tool'!$AI$10="Northern Ireland",'Data and Formulas'!$P133))))))))))))))</f>
        <v>0.14366688467407893</v>
      </c>
      <c r="X17" s="28">
        <f>IF('Data Tool'!$AI$9&lt;=29, 'Data and Formulas'!$D100, IF(AND('Data Tool'!$AI$9&gt;=30,'Data Tool'!$AI$9&lt;=49), 'Data and Formulas'!$E100, IF(AND('Data Tool'!$AI$9&gt;=50,'Data Tool'!$AI$9&lt;=64), 'Data and Formulas'!$F100, IF(AND('Data Tool'!$AI$9&gt;=65,'Data Tool'!$AI$9&lt;=74), 'Data and Formulas'!$G100, IF('Data Tool'!$AI$9&gt;75, 'Data and Formulas'!$H100)))))</f>
        <v>0.14759224515322078</v>
      </c>
      <c r="Y17" s="27" t="s">
        <v>130</v>
      </c>
      <c r="Z17" s="27">
        <f t="shared" si="3"/>
        <v>0.1464025398722793</v>
      </c>
      <c r="AA17" s="27">
        <f t="shared" si="2"/>
        <v>0.14614488155273617</v>
      </c>
      <c r="AB17" s="4"/>
      <c r="AC17" s="4"/>
      <c r="AD17" s="4"/>
      <c r="AE17" s="189" t="s">
        <v>152</v>
      </c>
      <c r="AF17" s="192">
        <f>Z12</f>
        <v>2.262811064318563E-2</v>
      </c>
      <c r="AG17" s="190"/>
    </row>
    <row r="18" spans="2:33" ht="15.75" thickBot="1">
      <c r="B18" s="214" t="s">
        <v>134</v>
      </c>
      <c r="C18" s="215"/>
      <c r="D18" s="215"/>
      <c r="E18" s="216">
        <f>IF(('Data Tool'!$D$10/('Data and Formulas'!$K$41+(('Data Tool'!$D$9*'Data and Formulas'!$K$42)+('Data Tool'!$F$9*'Data and Formulas'!$K$45)+('Data Tool'!$G$9*'Data and Formulas'!$K$46))))&lt;'Data and Formulas'!$G$54, Decile!$D50,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Decile!$E50,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Decile!$F50,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Decile!$G50,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Decile!$H50,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Decile!$I50,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Decile!$J50,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Decile!$K50,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Decile!$L50, IF(('Data Tool'!$D$10/('Data and Formulas'!$K$41+(('Data Tool'!$D$9*'Data and Formulas'!$K$42)+('Data Tool'!$F$9*'Data and Formulas'!$K$45)+('Data Tool'!$G$9*'Data and Formulas'!$K$46))))&gt;='Data and Formulas'!$O$54, Decile!$M50))))))))))</f>
        <v>0.10855499640546369</v>
      </c>
      <c r="F18" s="216">
        <f>IF('Data Tool'!$G$15="United Kingdom",'Data and Formulas'!$C139, IF('Data Tool'!$G$15="England",'Data and Formulas'!$D139, IF('Data Tool'!$G$15="North East",'Data and Formulas'!$E139,IF('Data Tool'!$G$15="North West",'Data and Formulas'!$F139, IF('Data Tool'!$G$15="Yorkshire and The Humber",'Data and Formulas'!$G139,IF('Data Tool'!$G$15="East Midlands",'Data and Formulas'!$H139,IF('Data Tool'!$G$15="West Midlands",'Data and Formulas'!$I139, IF('Data Tool'!$G$15="East",'Data and Formulas'!$J139, IF('Data Tool'!$G$15="London",'Data and Formulas'!$K139, IF('Data Tool'!$G$15="South East",'Data and Formulas'!$L139, IF('Data Tool'!$G$15="South West",'Data and Formulas'!$M139, IF('Data Tool'!$G$15="Wales",'Data and Formulas'!$N139,IF('Data Tool'!$G$15="Scotland",'Data and Formulas'!$O139, IF('Data Tool'!$G$15="Northern Ireland",'Data and Formulas'!$P139))))))))))))))</f>
        <v>0.1303692539562924</v>
      </c>
      <c r="G18" s="224">
        <f>IF('Data Tool'!$G$14&lt;=29, 'Data and Formulas'!$D106, IF(AND('Data Tool'!$G$14&gt;=30,'Data Tool'!$G$14&lt;=49), 'Data and Formulas'!$E106, IF(AND('Data Tool'!$G$14&gt;=50,'Data Tool'!$G$14&lt;=64), 'Data and Formulas'!$F106, IF(AND('Data Tool'!$G$14&gt;=65,'Data Tool'!$G$14&lt;=74), 'Data and Formulas'!$G106, IF('Data Tool'!$G$14&gt;75, 'Data and Formulas'!$H106)))))</f>
        <v>0.14946841776110067</v>
      </c>
      <c r="H18" s="223" t="s">
        <v>134</v>
      </c>
      <c r="I18" s="216">
        <f t="shared" si="0"/>
        <v>0.1242369161320801</v>
      </c>
      <c r="J18" s="216">
        <f t="shared" si="1"/>
        <v>0.12946422270761893</v>
      </c>
      <c r="K18" s="216"/>
      <c r="L18" s="216"/>
      <c r="M18" s="224"/>
      <c r="N18" s="17"/>
      <c r="O18" s="25"/>
      <c r="P18" s="14"/>
      <c r="Q18" s="10"/>
      <c r="R18" s="15"/>
      <c r="S18" s="212" t="s">
        <v>119</v>
      </c>
      <c r="T18" s="52"/>
      <c r="U18" s="52"/>
      <c r="V18" s="27">
        <f>IF(('Data Tool'!$AI$7/('Data and Formulas'!$K$41+(('Data Tool'!$AI$6*'Data and Formulas'!$K$42)+('Data Tool'!$AK$6*'Data and Formulas'!$K$45)+('Data Tool'!$AL$6*'Data and Formulas'!$K$46))))&lt;'Data and Formulas'!$G$54, Decile!$D45,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Decile!$E45,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Decile!$F45,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Decile!$G45,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Decile!$H45,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Decile!$I45,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Decile!$J45,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Decile!$K45,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Decile!$L45, IF(('Data Tool'!$AI$7/('Data and Formulas'!$K$41+(('Data Tool'!$AI$6*'Data and Formulas'!$K$42)+('Data Tool'!$AK$6*'Data and Formulas'!$K$45)+('Data Tool'!$AL$6*'Data and Formulas'!$K$46))))&gt;='Data and Formulas'!$O$54, Decile!$M45))))))))))</f>
        <v>3.3251464197997363E-2</v>
      </c>
      <c r="W18" s="27">
        <f>IF('Data Tool'!$AI$10="United Kingdom",'Data and Formulas'!$C134, IF('Data Tool'!$AI$10="England",'Data and Formulas'!$D134, IF('Data Tool'!$AI$10="North East",'Data and Formulas'!$E134,IF('Data Tool'!$AI$10="North West",'Data and Formulas'!$F134, IF('Data Tool'!$AI$10="Yorkshire and The Humber",'Data and Formulas'!$G134,IF('Data Tool'!$AI$10="East Midlands",'Data and Formulas'!$H134,IF('Data Tool'!$AI$10="West Midlands",'Data and Formulas'!$I134, IF('Data Tool'!$AI$10="East",'Data and Formulas'!$J134, IF('Data Tool'!$AI$10="London",'Data and Formulas'!$K134, IF('Data Tool'!$AI$10="South East",'Data and Formulas'!$L134, IF('Data Tool'!$AI$10="South West",'Data and Formulas'!$M134, IF('Data Tool'!$AI$10="Wales",'Data and Formulas'!$N134,IF('Data Tool'!$AI$10="Scotland",'Data and Formulas'!$O134, IF('Data Tool'!$AI$10="Northern Ireland",'Data and Formulas'!$P134))))))))))))))</f>
        <v>3.2483104425550469E-2</v>
      </c>
      <c r="X18" s="28">
        <f>IF('Data Tool'!$AI$9&lt;=29, 'Data and Formulas'!$D101, IF(AND('Data Tool'!$AI$9&gt;=30,'Data Tool'!$AI$9&lt;=49), 'Data and Formulas'!$E101, IF(AND('Data Tool'!$AI$9&gt;=50,'Data Tool'!$AI$9&lt;=64), 'Data and Formulas'!$F101, IF(AND('Data Tool'!$AI$9&gt;=65,'Data Tool'!$AI$9&lt;=74), 'Data and Formulas'!$G101, IF('Data Tool'!$AI$9&gt;75, 'Data and Formulas'!$H101)))))</f>
        <v>3.1894934333958722E-2</v>
      </c>
      <c r="Y18" s="27" t="s">
        <v>119</v>
      </c>
      <c r="Z18" s="27">
        <f t="shared" si="3"/>
        <v>3.2720241788875976E-2</v>
      </c>
      <c r="AA18" s="27">
        <f t="shared" si="2"/>
        <v>3.2543167652502182E-2</v>
      </c>
      <c r="AB18" s="4"/>
      <c r="AC18" s="4"/>
      <c r="AD18" s="4"/>
      <c r="AE18" s="189" t="s">
        <v>31</v>
      </c>
      <c r="AF18" s="192">
        <f>Z13</f>
        <v>4.7130590992667171E-2</v>
      </c>
      <c r="AG18" s="190"/>
    </row>
    <row r="19" spans="2:33" ht="15.75" thickBot="1">
      <c r="B19" s="15"/>
      <c r="C19" s="15"/>
      <c r="D19" s="15"/>
      <c r="E19" s="15"/>
      <c r="F19" s="15"/>
      <c r="G19" s="15"/>
      <c r="H19" s="15"/>
      <c r="I19" s="15"/>
      <c r="J19" s="15"/>
      <c r="K19" s="21"/>
      <c r="L19" s="15"/>
      <c r="M19" s="15"/>
      <c r="N19" s="15"/>
      <c r="O19" s="13"/>
      <c r="P19" s="14"/>
      <c r="Q19" s="10"/>
      <c r="R19" s="15"/>
      <c r="S19" s="212" t="s">
        <v>131</v>
      </c>
      <c r="T19" s="52"/>
      <c r="U19" s="52"/>
      <c r="V19" s="27">
        <f>IF(('Data Tool'!$AI$7/('Data and Formulas'!$K$41+(('Data Tool'!$AI$6*'Data and Formulas'!$K$42)+('Data Tool'!$AK$6*'Data and Formulas'!$K$45)+('Data Tool'!$AL$6*'Data and Formulas'!$K$46))))&lt;'Data and Formulas'!$G$54, Decile!$D46,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Decile!$E46,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Decile!$F46,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Decile!$G46,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Decile!$H46,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Decile!$I46,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Decile!$J46,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Decile!$K46,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Decile!$L46, IF(('Data Tool'!$AI$7/('Data and Formulas'!$K$41+(('Data Tool'!$AI$6*'Data and Formulas'!$K$42)+('Data Tool'!$AK$6*'Data and Formulas'!$K$45)+('Data Tool'!$AL$6*'Data and Formulas'!$K$46))))&gt;='Data and Formulas'!$O$54, Decile!$M46))))))))))</f>
        <v>0.13073871150576236</v>
      </c>
      <c r="W19" s="27">
        <f>IF('Data Tool'!$AI$10="United Kingdom",'Data and Formulas'!$C135, IF('Data Tool'!$AI$10="England",'Data and Formulas'!$D135, IF('Data Tool'!$AI$10="North East",'Data and Formulas'!$E135,IF('Data Tool'!$AI$10="North West",'Data and Formulas'!$F135, IF('Data Tool'!$AI$10="Yorkshire and The Humber",'Data and Formulas'!$G135,IF('Data Tool'!$AI$10="East Midlands",'Data and Formulas'!$H135,IF('Data Tool'!$AI$10="West Midlands",'Data and Formulas'!$I135, IF('Data Tool'!$AI$10="East",'Data and Formulas'!$J135, IF('Data Tool'!$AI$10="London",'Data and Formulas'!$K135, IF('Data Tool'!$AI$10="South East",'Data and Formulas'!$L135, IF('Data Tool'!$AI$10="South West",'Data and Formulas'!$M135, IF('Data Tool'!$AI$10="Wales",'Data and Formulas'!$N135,IF('Data Tool'!$AI$10="Scotland",'Data and Formulas'!$O135, IF('Data Tool'!$AI$10="Northern Ireland",'Data and Formulas'!$P135))))))))))))))</f>
        <v>0.12579027686941358</v>
      </c>
      <c r="X19" s="28">
        <f>IF('Data Tool'!$AI$9&lt;=29, 'Data and Formulas'!$D102, IF(AND('Data Tool'!$AI$9&gt;=30,'Data Tool'!$AI$9&lt;=49), 'Data and Formulas'!$E102, IF(AND('Data Tool'!$AI$9&gt;=50,'Data Tool'!$AI$9&lt;=64), 'Data and Formulas'!$F102, IF(AND('Data Tool'!$AI$9&gt;=65,'Data Tool'!$AI$9&lt;=74), 'Data and Formulas'!$G102, IF('Data Tool'!$AI$9&gt;75, 'Data and Formulas'!$H102)))))</f>
        <v>0.11819887429643526</v>
      </c>
      <c r="Y19" s="27" t="s">
        <v>131</v>
      </c>
      <c r="Z19" s="27">
        <f t="shared" si="3"/>
        <v>0.12636664354434338</v>
      </c>
      <c r="AA19" s="27">
        <f t="shared" si="2"/>
        <v>0.12490928755720372</v>
      </c>
      <c r="AB19" s="4"/>
      <c r="AC19" s="4"/>
      <c r="AD19" s="4"/>
      <c r="AE19" s="193" t="s">
        <v>74</v>
      </c>
      <c r="AF19" s="196">
        <f>Z22+Z23</f>
        <v>0.20837486047993403</v>
      </c>
      <c r="AG19" s="190"/>
    </row>
    <row r="20" spans="2:33">
      <c r="B20" s="15"/>
      <c r="C20" s="15"/>
      <c r="D20" s="15"/>
      <c r="E20" s="15"/>
      <c r="F20" s="15"/>
      <c r="G20" s="15"/>
      <c r="H20" s="15"/>
      <c r="I20" s="15"/>
      <c r="J20" s="15"/>
      <c r="K20" s="21"/>
      <c r="L20" s="15"/>
      <c r="M20" s="15"/>
      <c r="N20" s="15"/>
      <c r="O20" s="13"/>
      <c r="P20" s="14"/>
      <c r="Q20" s="10"/>
      <c r="R20" s="15"/>
      <c r="S20" s="212" t="s">
        <v>121</v>
      </c>
      <c r="T20" s="52"/>
      <c r="U20" s="52"/>
      <c r="V20" s="27">
        <f>IF(('Data Tool'!$AI$7/('Data and Formulas'!$K$41+(('Data Tool'!$AI$6*'Data and Formulas'!$K$42)+('Data Tool'!$AK$6*'Data and Formulas'!$K$45)+('Data Tool'!$AL$6*'Data and Formulas'!$K$46))))&lt;'Data and Formulas'!$G$54, Decile!$D47,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Decile!$E47,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Decile!$F47,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Decile!$G47,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Decile!$H47,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Decile!$I47,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Decile!$J47,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Decile!$K47,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Decile!$L47, IF(('Data Tool'!$AI$7/('Data and Formulas'!$K$41+(('Data Tool'!$AI$6*'Data and Formulas'!$K$42)+('Data Tool'!$AK$6*'Data and Formulas'!$K$45)+('Data Tool'!$AL$6*'Data and Formulas'!$K$46))))&gt;='Data and Formulas'!$O$54, Decile!$M47))))))))))</f>
        <v>6.6125070848290198E-3</v>
      </c>
      <c r="W20" s="27">
        <f>IF('Data Tool'!$AI$10="United Kingdom",'Data and Formulas'!$C136, IF('Data Tool'!$AI$10="England",'Data and Formulas'!$D136, IF('Data Tool'!$AI$10="North East",'Data and Formulas'!$E136,IF('Data Tool'!$AI$10="North West",'Data and Formulas'!$F136, IF('Data Tool'!$AI$10="Yorkshire and The Humber",'Data and Formulas'!$G136,IF('Data Tool'!$AI$10="East Midlands",'Data and Formulas'!$H136,IF('Data Tool'!$AI$10="West Midlands",'Data and Formulas'!$I136, IF('Data Tool'!$AI$10="East",'Data and Formulas'!$J136, IF('Data Tool'!$AI$10="London",'Data and Formulas'!$K136, IF('Data Tool'!$AI$10="South East",'Data and Formulas'!$L136, IF('Data Tool'!$AI$10="South West",'Data and Formulas'!$M136, IF('Data Tool'!$AI$10="Wales",'Data and Formulas'!$N136,IF('Data Tool'!$AI$10="Scotland",'Data and Formulas'!$O136, IF('Data Tool'!$AI$10="Northern Ireland",'Data and Formulas'!$P136))))))))))))))</f>
        <v>3.0521037715282319E-3</v>
      </c>
      <c r="X20" s="28">
        <f>IF('Data Tool'!$AI$9&lt;=29, 'Data and Formulas'!$D103, IF(AND('Data Tool'!$AI$9&gt;=30,'Data Tool'!$AI$9&lt;=49), 'Data and Formulas'!$E103, IF(AND('Data Tool'!$AI$9&gt;=50,'Data Tool'!$AI$9&lt;=64), 'Data and Formulas'!$F103, IF(AND('Data Tool'!$AI$9&gt;=65,'Data Tool'!$AI$9&lt;=74), 'Data and Formulas'!$G103, IF('Data Tool'!$AI$9&gt;75, 'Data and Formulas'!$H103)))))</f>
        <v>1.016260162601626E-2</v>
      </c>
      <c r="Y20" s="27" t="s">
        <v>121</v>
      </c>
      <c r="Z20" s="27">
        <f t="shared" si="3"/>
        <v>6.609929891800633E-3</v>
      </c>
      <c r="AA20" s="27">
        <f t="shared" si="2"/>
        <v>6.6090708274578374E-3</v>
      </c>
      <c r="AB20" s="4"/>
      <c r="AC20" s="4"/>
      <c r="AD20" s="4"/>
      <c r="AE20" s="4"/>
      <c r="AF20" s="4"/>
      <c r="AG20" s="190"/>
    </row>
    <row r="21" spans="2:33" ht="15.75" thickBot="1">
      <c r="O21" s="13"/>
      <c r="P21" s="14"/>
      <c r="Q21" s="10"/>
      <c r="R21" s="15"/>
      <c r="S21" s="212" t="s">
        <v>122</v>
      </c>
      <c r="T21" s="52"/>
      <c r="U21" s="52"/>
      <c r="V21" s="27">
        <f>IF(('Data Tool'!$AI$7/('Data and Formulas'!$K$41+(('Data Tool'!$AI$6*'Data and Formulas'!$K$42)+('Data Tool'!$AK$6*'Data and Formulas'!$K$45)+('Data Tool'!$AL$6*'Data and Formulas'!$K$46))))&lt;'Data and Formulas'!$G$54, Decile!$D48,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Decile!$E48,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Decile!$F48,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Decile!$G48,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Decile!$H48,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Decile!$I48,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Decile!$J48,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Decile!$K48,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Decile!$L48, IF(('Data Tool'!$AI$7/('Data and Formulas'!$K$41+(('Data Tool'!$AI$6*'Data and Formulas'!$K$42)+('Data Tool'!$AK$6*'Data and Formulas'!$K$45)+('Data Tool'!$AL$6*'Data and Formulas'!$K$46))))&gt;='Data and Formulas'!$O$54, Decile!$M48))))))))))</f>
        <v>8.841866616285661E-2</v>
      </c>
      <c r="W21" s="27">
        <f>IF('Data Tool'!$AI$10="United Kingdom",'Data and Formulas'!$C137, IF('Data Tool'!$AI$10="England",'Data and Formulas'!$D137, IF('Data Tool'!$AI$10="North East",'Data and Formulas'!$E137,IF('Data Tool'!$AI$10="North West",'Data and Formulas'!$F137, IF('Data Tool'!$AI$10="Yorkshire and The Humber",'Data and Formulas'!$G137,IF('Data Tool'!$AI$10="East Midlands",'Data and Formulas'!$H137,IF('Data Tool'!$AI$10="West Midlands",'Data and Formulas'!$I137, IF('Data Tool'!$AI$10="East",'Data and Formulas'!$J137, IF('Data Tool'!$AI$10="London",'Data and Formulas'!$K137, IF('Data Tool'!$AI$10="South East",'Data and Formulas'!$L137, IF('Data Tool'!$AI$10="South West",'Data and Formulas'!$M137, IF('Data Tool'!$AI$10="Wales",'Data and Formulas'!$N137,IF('Data Tool'!$AI$10="Scotland",'Data and Formulas'!$O137, IF('Data Tool'!$AI$10="Northern Ireland",'Data and Formulas'!$P137))))))))))))))</f>
        <v>8.0444735120994107E-2</v>
      </c>
      <c r="X21" s="28">
        <f>IF('Data Tool'!$AI$9&lt;=29, 'Data and Formulas'!$D104, IF(AND('Data Tool'!$AI$9&gt;=30,'Data Tool'!$AI$9&lt;=49), 'Data and Formulas'!$E104, IF(AND('Data Tool'!$AI$9&gt;=50,'Data Tool'!$AI$9&lt;=64), 'Data and Formulas'!$F104, IF(AND('Data Tool'!$AI$9&gt;=65,'Data Tool'!$AI$9&lt;=74), 'Data and Formulas'!$G104, IF('Data Tool'!$AI$9&gt;75, 'Data and Formulas'!$H104)))))</f>
        <v>8.896185115697311E-2</v>
      </c>
      <c r="Y21" s="27" t="s">
        <v>122</v>
      </c>
      <c r="Z21" s="27">
        <f t="shared" si="3"/>
        <v>8.6560979650920106E-2</v>
      </c>
      <c r="AA21" s="27">
        <f t="shared" si="2"/>
        <v>8.5941750813607942E-2</v>
      </c>
      <c r="AB21" s="4"/>
      <c r="AC21" s="4"/>
      <c r="AD21" s="4"/>
      <c r="AE21" s="4"/>
      <c r="AF21" s="4"/>
      <c r="AG21" s="190"/>
    </row>
    <row r="22" spans="2:33" ht="18.75">
      <c r="B22" s="201" t="s">
        <v>92</v>
      </c>
      <c r="C22" s="1"/>
      <c r="D22" s="1"/>
      <c r="E22" s="1"/>
      <c r="F22" s="1"/>
      <c r="G22" s="1"/>
      <c r="H22" s="1"/>
      <c r="I22" s="218" t="s">
        <v>112</v>
      </c>
      <c r="J22" s="187"/>
      <c r="K22" s="187"/>
      <c r="L22" s="188"/>
      <c r="O22" s="13"/>
      <c r="P22" s="14"/>
      <c r="Q22" s="10"/>
      <c r="R22" s="15"/>
      <c r="S22" s="212" t="s">
        <v>132</v>
      </c>
      <c r="T22" s="52"/>
      <c r="U22" s="52"/>
      <c r="V22" s="27">
        <f>IF(('Data Tool'!$AI$7/('Data and Formulas'!$K$41+(('Data Tool'!$AI$6*'Data and Formulas'!$K$42)+('Data Tool'!$AK$6*'Data and Formulas'!$K$45)+('Data Tool'!$AL$6*'Data and Formulas'!$K$46))))&lt;'Data and Formulas'!$G$54, Decile!$D49,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Decile!$E49,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Decile!$F49,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Decile!$G49,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Decile!$H49,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Decile!$I49,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Decile!$J49,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Decile!$K49,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Decile!$L49, IF(('Data Tool'!$AI$7/('Data and Formulas'!$K$41+(('Data Tool'!$AI$6*'Data and Formulas'!$K$42)+('Data Tool'!$AK$6*'Data and Formulas'!$K$45)+('Data Tool'!$AL$6*'Data and Formulas'!$K$46))))&gt;='Data and Formulas'!$O$54, Decile!$M49))))))))))</f>
        <v>7.5571509540903081E-2</v>
      </c>
      <c r="W22" s="27">
        <f>IF('Data Tool'!$AI$10="United Kingdom",'Data and Formulas'!$C138, IF('Data Tool'!$AI$10="England",'Data and Formulas'!$D138, IF('Data Tool'!$AI$10="North East",'Data and Formulas'!$E138,IF('Data Tool'!$AI$10="North West",'Data and Formulas'!$F138, IF('Data Tool'!$AI$10="Yorkshire and The Humber",'Data and Formulas'!$G138,IF('Data Tool'!$AI$10="East Midlands",'Data and Formulas'!$H138,IF('Data Tool'!$AI$10="West Midlands",'Data and Formulas'!$I138, IF('Data Tool'!$AI$10="East",'Data and Formulas'!$J138, IF('Data Tool'!$AI$10="London",'Data and Formulas'!$K138, IF('Data Tool'!$AI$10="South East",'Data and Formulas'!$L138, IF('Data Tool'!$AI$10="South West",'Data and Formulas'!$M138, IF('Data Tool'!$AI$10="Wales",'Data and Formulas'!$N138,IF('Data Tool'!$AI$10="Scotland",'Data and Formulas'!$O138, IF('Data Tool'!$AI$10="Northern Ireland",'Data and Formulas'!$P138))))))))))))))</f>
        <v>7.4776542402441679E-2</v>
      </c>
      <c r="X22" s="28">
        <f>IF('Data Tool'!$AI$9&lt;=29, 'Data and Formulas'!$D105, IF(AND('Data Tool'!$AI$9&gt;=30,'Data Tool'!$AI$9&lt;=49), 'Data and Formulas'!$E105, IF(AND('Data Tool'!$AI$9&gt;=50,'Data Tool'!$AI$9&lt;=64), 'Data and Formulas'!$F105, IF(AND('Data Tool'!$AI$9&gt;=65,'Data Tool'!$AI$9&lt;=74), 'Data and Formulas'!$G105, IF('Data Tool'!$AI$9&gt;75, 'Data and Formulas'!$H105)))))</f>
        <v>7.5203252032520318E-2</v>
      </c>
      <c r="Y22" s="27" t="s">
        <v>132</v>
      </c>
      <c r="Z22" s="27">
        <f t="shared" si="3"/>
        <v>7.5280703379192043E-2</v>
      </c>
      <c r="AA22" s="27">
        <f t="shared" si="2"/>
        <v>7.5183767991955031E-2</v>
      </c>
      <c r="AB22" s="4"/>
      <c r="AC22" s="4"/>
      <c r="AD22" s="4"/>
      <c r="AE22" s="4"/>
      <c r="AF22" s="4"/>
      <c r="AG22" s="190"/>
    </row>
    <row r="23" spans="2:33" ht="15.75" thickBot="1">
      <c r="B23" s="3"/>
      <c r="C23" s="4"/>
      <c r="D23" s="4"/>
      <c r="E23" s="4">
        <v>2017</v>
      </c>
      <c r="F23" s="4">
        <v>2016</v>
      </c>
      <c r="G23" s="4">
        <v>2015</v>
      </c>
      <c r="H23" s="4"/>
      <c r="I23" s="189"/>
      <c r="J23" s="4"/>
      <c r="K23" s="4"/>
      <c r="L23" s="190"/>
      <c r="O23" s="13"/>
      <c r="P23" s="14"/>
      <c r="Q23" s="10"/>
      <c r="R23" s="15"/>
      <c r="S23" s="214" t="s">
        <v>134</v>
      </c>
      <c r="T23" s="215"/>
      <c r="U23" s="215"/>
      <c r="V23" s="216">
        <f>IF(('Data Tool'!$AI$7/('Data and Formulas'!$K$41+(('Data Tool'!$AI$6*'Data and Formulas'!$K$42)+('Data Tool'!$AK$6*'Data and Formulas'!$K$45)+('Data Tool'!$AL$6*'Data and Formulas'!$K$46))))&lt;'Data and Formulas'!$G$54, Decile!$D50, IF(AND(('Data Tool'!$AI$7/('Data and Formulas'!$K$41+(('Data Tool'!$AI$6*'Data and Formulas'!$K$42)+('Data Tool'!$AK$6*'Data and Formulas'!$K$45)+('Data Tool'!$AL$6*'Data and Formulas'!$K$46))))&lt;'Data and Formulas'!$H$54, ('Data Tool'!$AI$7/('Data and Formulas'!$K$41+(('Data Tool'!$AI$6*'Data and Formulas'!$K$42)+('Data Tool'!$AK$6*'Data and Formulas'!$K$45)+('Data Tool'!$AL$6*'Data and Formulas'!$K$46)))) &gt;='Data and Formulas'!$G$54),  Decile!$E50, IF(AND(('Data Tool'!$AI$7/('Data and Formulas'!$K$41+(('Data Tool'!$AI$6*'Data and Formulas'!$K$42)+('Data Tool'!$AK$6*'Data and Formulas'!$K$45)+('Data Tool'!$AL$6*'Data and Formulas'!$K$46))))&lt;'Data and Formulas'!$I$54, ('Data Tool'!$AI$7/('Data and Formulas'!$K$41+(('Data Tool'!$AI$6*'Data and Formulas'!$K$42)+('Data Tool'!$AK$6*'Data and Formulas'!$K$45)+('Data Tool'!$AL$6*'Data and Formulas'!$K$46))))&gt;='Data and Formulas'!$H$54), Decile!$F50, IF(AND(('Data Tool'!$AI$7/('Data and Formulas'!$K$41+(('Data Tool'!$AI$6*'Data and Formulas'!$K$42)+('Data Tool'!$AK$6*'Data and Formulas'!$K$45)+('Data Tool'!$AL$6*'Data and Formulas'!$K$46))))&lt;'Data and Formulas'!$J$54, ('Data Tool'!$AI$7/('Data and Formulas'!$K$41+(('Data Tool'!$AI$6*'Data and Formulas'!$K$42)+('Data Tool'!$AK$6*'Data and Formulas'!$K$45)+('Data Tool'!$AL$6*'Data and Formulas'!$K$46))))&gt;='Data and Formulas'!$I$54), Decile!$G50, IF(AND(('Data Tool'!$AI$7/('Data and Formulas'!$K$41+(('Data Tool'!$AI$6*'Data and Formulas'!$K$42)+('Data Tool'!$AK$6*'Data and Formulas'!$K$45)+('Data Tool'!$AL$6*'Data and Formulas'!$K$46))))&lt;'Data and Formulas'!$K$54, ('Data Tool'!$AI$7/('Data and Formulas'!$K$41+(('Data Tool'!$AI$6*'Data and Formulas'!$K$42)+('Data Tool'!$AK$6*'Data and Formulas'!$K$45)+('Data Tool'!$AL$6*'Data and Formulas'!$K$46))))&gt;='Data and Formulas'!$J$54), Decile!$H50, IF(AND(('Data Tool'!$AI$7/('Data and Formulas'!$K$41+(('Data Tool'!$AI$6*'Data and Formulas'!$K$42)+('Data Tool'!$AK$6*'Data and Formulas'!$K$45)+('Data Tool'!$AL$6*'Data and Formulas'!$K$46))))&lt;'Data and Formulas'!$L$54, ('Data Tool'!$AI$7/('Data and Formulas'!$K$41+(('Data Tool'!$AI$6*'Data and Formulas'!$K$42)+('Data Tool'!$AK$6*'Data and Formulas'!$K$45)+('Data Tool'!$AL$6*'Data and Formulas'!$K$46))))&gt;='Data and Formulas'!$K$54), Decile!$I50, IF(AND(('Data Tool'!$AI$7/('Data and Formulas'!$K$41+(('Data Tool'!$AI$6*'Data and Formulas'!$K$42)+('Data Tool'!$AK$6*'Data and Formulas'!$K$45)+('Data Tool'!$AL$6*'Data and Formulas'!$K$46))))&lt;'Data and Formulas'!$M$54, ('Data Tool'!$AI$7/('Data and Formulas'!$K$41+(('Data Tool'!$AI$6*'Data and Formulas'!$K$42)+('Data Tool'!$AK$6*'Data and Formulas'!$K$45)+('Data Tool'!$AL$6*'Data and Formulas'!$K$46))))&gt;='Data and Formulas'!$L$54), Decile!$J50, IF(AND(('Data Tool'!$AI$7/('Data and Formulas'!$K$41+(('Data Tool'!$AI$6*'Data and Formulas'!$K$42)+('Data Tool'!$AK$6*'Data and Formulas'!$K$45)+('Data Tool'!$AL$6*'Data and Formulas'!$K$46))))&lt;'Data and Formulas'!$G$62, ('Data Tool'!$AI$7/('Data and Formulas'!$K$41+(('Data Tool'!$AI$6*'Data and Formulas'!$K$42)+('Data Tool'!$AK$6*'Data and Formulas'!$K$45)+('Data Tool'!$AL$6*'Data and Formulas'!$K$46))))&gt;='Data and Formulas'!$M$54),  Decile!$K50, IF(AND(('Data Tool'!$AI$7/('Data and Formulas'!$K$41+(('Data Tool'!$AI$6*'Data and Formulas'!$K$42)+('Data Tool'!$AK$6*'Data and Formulas'!$K$45)+('Data Tool'!$AL$6*'Data and Formulas'!$K$46))))&lt;'Data and Formulas'!$O$54, ('Data Tool'!$AI$7/('Data and Formulas'!$K$41+(('Data Tool'!$AI$6*'Data and Formulas'!$K$42)+('Data Tool'!$AK$6*'Data and Formulas'!$K$45)+('Data Tool'!$AL$6*'Data and Formulas'!$K$46))))&gt;='Data and Formulas'!$G$62), Decile!$L50, IF(('Data Tool'!$AI$7/('Data and Formulas'!$K$41+(('Data Tool'!$AI$6*'Data and Formulas'!$K$42)+('Data Tool'!$AK$6*'Data and Formulas'!$K$45)+('Data Tool'!$AL$6*'Data and Formulas'!$K$46))))&gt;='Data and Formulas'!$O$54, Decile!$M50))))))))))</f>
        <v>0.1250708482901946</v>
      </c>
      <c r="W23" s="216">
        <f>IF('Data Tool'!$AI$10="United Kingdom",'Data and Formulas'!$C139, IF('Data Tool'!$AI$10="England",'Data and Formulas'!$D139, IF('Data Tool'!$AI$10="North East",'Data and Formulas'!$E139,IF('Data Tool'!$AI$10="North West",'Data and Formulas'!$F139, IF('Data Tool'!$AI$10="Yorkshire and The Humber",'Data and Formulas'!$G139,IF('Data Tool'!$AI$10="East Midlands",'Data and Formulas'!$H139,IF('Data Tool'!$AI$10="West Midlands",'Data and Formulas'!$I139, IF('Data Tool'!$AI$10="East",'Data and Formulas'!$J139, IF('Data Tool'!$AI$10="London",'Data and Formulas'!$K139, IF('Data Tool'!$AI$10="South East",'Data and Formulas'!$L139, IF('Data Tool'!$AI$10="South West",'Data and Formulas'!$M139, IF('Data Tool'!$AI$10="Wales",'Data and Formulas'!$N139,IF('Data Tool'!$AI$10="Scotland",'Data and Formulas'!$O139, IF('Data Tool'!$AI$10="Northern Ireland",'Data and Formulas'!$P139))))))))))))))</f>
        <v>0.1327665140614781</v>
      </c>
      <c r="X23" s="217">
        <f>IF('Data Tool'!$AI$9&lt;=29, 'Data and Formulas'!$D106, IF(AND('Data Tool'!$AI$9&gt;=30,'Data Tool'!$AI$9&lt;=49), 'Data and Formulas'!$E106, IF(AND('Data Tool'!$AI$9&gt;=50,'Data Tool'!$AI$9&lt;=64), 'Data and Formulas'!$F106, IF(AND('Data Tool'!$AI$9&gt;=65,'Data Tool'!$AI$9&lt;=74), 'Data and Formulas'!$G106, IF('Data Tool'!$AI$9&gt;75, 'Data and Formulas'!$H106)))))</f>
        <v>0.14946841776110067</v>
      </c>
      <c r="Y23" s="216" t="s">
        <v>134</v>
      </c>
      <c r="Z23" s="216">
        <f t="shared" si="3"/>
        <v>0.13309415710074199</v>
      </c>
      <c r="AA23" s="216">
        <f t="shared" si="2"/>
        <v>0.13576859337092448</v>
      </c>
      <c r="AB23" s="194"/>
      <c r="AC23" s="194"/>
      <c r="AD23" s="194"/>
      <c r="AE23" s="194"/>
      <c r="AF23" s="194"/>
      <c r="AG23" s="200"/>
    </row>
    <row r="24" spans="2:33">
      <c r="B24" s="38" t="s">
        <v>125</v>
      </c>
      <c r="C24" s="26"/>
      <c r="D24" s="26"/>
      <c r="E24" s="27">
        <f>IF(('Data Tool'!$D$10/('Data and Formulas'!$K$41+(('Data Tool'!$D$9*'Data and Formulas'!$K$42)+('Data Tool'!$F$9*'Data and Formulas'!$K$45)+('Data Tool'!$G$9*'Data and Formulas'!$K$46))))&lt;'Data and Formulas'!$G$54, Decile!$D22,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Decile!$L22, IF(('Data Tool'!$D$10/('Data and Formulas'!$K$41+(('Data Tool'!$D$9*'Data and Formulas'!$K$42)+('Data Tool'!$F$9*'Data and Formulas'!$K$45)+('Data Tool'!$G$9*'Data and Formulas'!$K$46))))&gt;='Data and Formulas'!$O$54, Decile!$M22))))))))))</f>
        <v>0.11533615258479331</v>
      </c>
      <c r="F24" s="27">
        <f>IF(('Data Tool'!$D$10/('Data and Formulas'!$K$41+(('Data Tool'!$D$9*'Data and Formulas'!$K$42)+('Data Tool'!$F$9*'Data and Formulas'!$K$45)+('Data Tool'!$G$9*'Data and Formulas'!$K$46))))&lt;'Data and Formulas'!$G$54, Decile!$D73,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Decile!$E73,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Decile!$F73,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Decile!$G73,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Decile!$H73,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Decile!$I73,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Decile!$J73,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Decile!$K73,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Decile!$L73, IF(('Data Tool'!$D$10/('Data and Formulas'!$K$41+(('Data Tool'!$D$9*'Data and Formulas'!$K$42)+('Data Tool'!$F$9*'Data and Formulas'!$K$45)+('Data Tool'!$G$9*'Data and Formulas'!$K$46))))&gt;='Data and Formulas'!$O$54, Decile!$M73))))))))))</f>
        <v>0.11012528423023764</v>
      </c>
      <c r="G24" s="27">
        <f>IF(('Data Tool'!$D$10/('Data and Formulas'!$K$41+(('Data Tool'!$D$9*'Data and Formulas'!$K$42)+('Data Tool'!$F$9*'Data and Formulas'!$K$45)+('Data Tool'!$G$9*'Data and Formulas'!$K$46))))&lt;'Data and Formulas'!$G$54, Decile!$D124,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Decile!$E124,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Decile!$F124,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Decile!$G124,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Decile!$H124,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Decile!$I124,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Decile!$J124,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Decile!$K124,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Decile!$L124, IF(('Data Tool'!$D$10/('Data and Formulas'!$K$41+(('Data Tool'!$D$9*'Data and Formulas'!$K$42)+('Data Tool'!$F$9*'Data and Formulas'!$K$45)+('Data Tool'!$G$9*'Data and Formulas'!$K$46))))&gt;='Data and Formulas'!$O$54, Decile!$M124))))))))))</f>
        <v>0.12518837969764465</v>
      </c>
      <c r="H24" s="27"/>
      <c r="I24" s="229">
        <f>VLOOKUP(I6,Ranking!F40:G68,2,TRUE)</f>
        <v>0.67800000000000005</v>
      </c>
      <c r="J24" s="27">
        <f t="shared" ref="J24:J36" si="4">IF(I24&lt;26%, I24, 0)</f>
        <v>0</v>
      </c>
      <c r="K24" s="27">
        <f t="shared" ref="K24:K36" si="5">IF(AND(25%&lt;I24, I24&lt;75%), I24, 0)</f>
        <v>0.67800000000000005</v>
      </c>
      <c r="L24" s="222">
        <f t="shared" ref="L24:L36" si="6">IF(I24&gt;74%, I24, 0)</f>
        <v>0</v>
      </c>
      <c r="M24" s="17"/>
      <c r="N24" s="17"/>
      <c r="O24" s="13"/>
      <c r="P24" s="14"/>
      <c r="Q24" s="10"/>
      <c r="R24" s="15"/>
      <c r="S24" s="15"/>
      <c r="T24" s="15"/>
      <c r="U24" s="23"/>
      <c r="V24" s="10"/>
    </row>
    <row r="25" spans="2:33" ht="15.75" thickBot="1">
      <c r="B25" s="38" t="s">
        <v>126</v>
      </c>
      <c r="C25" s="26"/>
      <c r="D25" s="26"/>
      <c r="E25" s="27">
        <f>IF(('Data Tool'!$D$10/('Data and Formulas'!$K$41+(('Data Tool'!$D$9*'Data and Formulas'!$K$42)+('Data Tool'!$F$9*'Data and Formulas'!$K$45)+('Data Tool'!$G$9*'Data and Formulas'!$K$46))))&lt;'Data and Formulas'!$G$54, Decile!$D23,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Decile!$L23, IF(('Data Tool'!$D$10/('Data and Formulas'!$K$41+(('Data Tool'!$D$9*'Data and Formulas'!$K$42)+('Data Tool'!$F$9*'Data and Formulas'!$K$45)+('Data Tool'!$G$9*'Data and Formulas'!$K$46))))&gt;='Data and Formulas'!$O$54, Decile!$M23))))))))))</f>
        <v>2.221455078967809E-2</v>
      </c>
      <c r="F25" s="27">
        <f>IF(('Data Tool'!$D$10/('Data and Formulas'!$K$41+(('Data Tool'!$D$9*'Data and Formulas'!$K$42)+('Data Tool'!$F$9*'Data and Formulas'!$K$45)+('Data Tool'!$G$9*'Data and Formulas'!$K$46))))&lt;'Data and Formulas'!$G$54, Decile!$D74,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Decile!$E74,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Decile!$F74,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Decile!$G74,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Decile!$H74,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Decile!$I74,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Decile!$J74,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Decile!$K74,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Decile!$L74, IF(('Data Tool'!$D$10/('Data and Formulas'!$K$41+(('Data Tool'!$D$9*'Data and Formulas'!$K$42)+('Data Tool'!$F$9*'Data and Formulas'!$K$45)+('Data Tool'!$G$9*'Data and Formulas'!$K$46))))&gt;='Data and Formulas'!$O$54, Decile!$M74))))))))))</f>
        <v>2.1793214142404923E-2</v>
      </c>
      <c r="G25" s="27">
        <f>IF(('Data Tool'!$D$10/('Data and Formulas'!$K$41+(('Data Tool'!$D$9*'Data and Formulas'!$K$42)+('Data Tool'!$F$9*'Data and Formulas'!$K$45)+('Data Tool'!$G$9*'Data and Formulas'!$K$46))))&lt;'Data and Formulas'!$G$54, Decile!$D125,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Decile!$E125,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Decile!$F125,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Decile!$G125,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Decile!$H125,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Decile!$I125,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Decile!$J125,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Decile!$K125,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Decile!$L125, IF(('Data Tool'!$D$10/('Data and Formulas'!$K$41+(('Data Tool'!$D$9*'Data and Formulas'!$K$42)+('Data Tool'!$F$9*'Data and Formulas'!$K$45)+('Data Tool'!$G$9*'Data and Formulas'!$K$46))))&gt;='Data and Formulas'!$O$54, Decile!$M125))))))))))</f>
        <v>2.9325624377991563E-2</v>
      </c>
      <c r="H25" s="27"/>
      <c r="I25" s="229">
        <f>VLOOKUP(I7,Ranking!J40:K68,2,TRUE)</f>
        <v>0.42799999999999999</v>
      </c>
      <c r="J25" s="27">
        <f t="shared" si="4"/>
        <v>0</v>
      </c>
      <c r="K25" s="27">
        <f t="shared" si="5"/>
        <v>0.42799999999999999</v>
      </c>
      <c r="L25" s="222">
        <f t="shared" si="6"/>
        <v>0</v>
      </c>
      <c r="M25" s="17"/>
      <c r="N25" s="17"/>
      <c r="O25" s="13"/>
      <c r="P25" s="14"/>
      <c r="Q25" s="10"/>
      <c r="R25" s="15"/>
      <c r="S25" s="15"/>
      <c r="T25" s="15"/>
      <c r="U25" s="23"/>
      <c r="V25" s="10"/>
    </row>
    <row r="26" spans="2:33" ht="18.75">
      <c r="B26" s="38" t="s">
        <v>127</v>
      </c>
      <c r="C26" s="26"/>
      <c r="D26" s="26"/>
      <c r="E26" s="27">
        <f>IF(('Data Tool'!$D$10/('Data and Formulas'!$K$41+(('Data Tool'!$D$9*'Data and Formulas'!$K$42)+('Data Tool'!$F$9*'Data and Formulas'!$K$45)+('Data Tool'!$G$9*'Data and Formulas'!$K$46))))&lt;'Data and Formulas'!$G$54, Decile!$D24,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Decile!$L24, IF(('Data Tool'!$D$10/('Data and Formulas'!$K$41+(('Data Tool'!$D$9*'Data and Formulas'!$K$42)+('Data Tool'!$F$9*'Data and Formulas'!$K$45)+('Data Tool'!$G$9*'Data and Formulas'!$K$46))))&gt;='Data and Formulas'!$O$54, Decile!$M24))))))))))</f>
        <v>4.3082765167860533E-2</v>
      </c>
      <c r="F26" s="27">
        <f>IF(('Data Tool'!$D$10/('Data and Formulas'!$K$41+(('Data Tool'!$D$9*'Data and Formulas'!$K$42)+('Data Tool'!$F$9*'Data and Formulas'!$K$45)+('Data Tool'!$G$9*'Data and Formulas'!$K$46))))&lt;'Data and Formulas'!$G$54, Decile!$D75,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Decile!$E75,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Decile!$F75,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Decile!$G75,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Decile!$H75,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Decile!$I75,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Decile!$J75,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Decile!$K75,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Decile!$L75, IF(('Data Tool'!$D$10/('Data and Formulas'!$K$41+(('Data Tool'!$D$9*'Data and Formulas'!$K$42)+('Data Tool'!$F$9*'Data and Formulas'!$K$45)+('Data Tool'!$G$9*'Data and Formulas'!$K$46))))&gt;='Data and Formulas'!$O$54, Decile!$M75))))))))))</f>
        <v>4.0340630433813363E-2</v>
      </c>
      <c r="G26" s="27">
        <f>IF(('Data Tool'!$D$10/('Data and Formulas'!$K$41+(('Data Tool'!$D$9*'Data and Formulas'!$K$42)+('Data Tool'!$F$9*'Data and Formulas'!$K$45)+('Data Tool'!$G$9*'Data and Formulas'!$K$46))))&lt;'Data and Formulas'!$G$54, Decile!$D126,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Decile!$E126,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Decile!$F126,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Decile!$G126,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Decile!$H126,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Decile!$I126,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Decile!$J126,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Decile!$K126,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Decile!$L126, IF(('Data Tool'!$D$10/('Data and Formulas'!$K$41+(('Data Tool'!$D$9*'Data and Formulas'!$K$42)+('Data Tool'!$F$9*'Data and Formulas'!$K$45)+('Data Tool'!$G$9*'Data and Formulas'!$K$46))))&gt;='Data and Formulas'!$O$54, Decile!$M126))))))))))</f>
        <v>3.6965072745367519E-2</v>
      </c>
      <c r="H26" s="27"/>
      <c r="I26" s="229">
        <f>VLOOKUP(I8,Ranking!N40:O68,2,TRUE)</f>
        <v>0.60699999999999998</v>
      </c>
      <c r="J26" s="27">
        <f t="shared" si="4"/>
        <v>0</v>
      </c>
      <c r="K26" s="27">
        <f t="shared" si="5"/>
        <v>0.60699999999999998</v>
      </c>
      <c r="L26" s="222">
        <f t="shared" si="6"/>
        <v>0</v>
      </c>
      <c r="M26" s="17"/>
      <c r="N26" s="186" t="s">
        <v>147</v>
      </c>
      <c r="O26" s="187"/>
      <c r="P26" s="187"/>
      <c r="Q26" s="187"/>
      <c r="R26" s="187"/>
      <c r="S26" s="187"/>
      <c r="T26" s="187"/>
      <c r="U26" s="187"/>
      <c r="V26" s="187"/>
      <c r="W26" s="187"/>
      <c r="X26" s="188"/>
      <c r="Y26" s="4"/>
    </row>
    <row r="27" spans="2:33">
      <c r="B27" s="38" t="s">
        <v>128</v>
      </c>
      <c r="C27" s="26"/>
      <c r="D27" s="26"/>
      <c r="E27" s="27">
        <f>IF(('Data Tool'!$D$10/('Data and Formulas'!$K$41+(('Data Tool'!$D$9*'Data and Formulas'!$K$42)+('Data Tool'!$F$9*'Data and Formulas'!$K$45)+('Data Tool'!$G$9*'Data and Formulas'!$K$46))))&lt;'Data and Formulas'!$G$54, Decile!$D25,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Decile!$L25, IF(('Data Tool'!$D$10/('Data and Formulas'!$K$41+(('Data Tool'!$D$9*'Data and Formulas'!$K$42)+('Data Tool'!$F$9*'Data and Formulas'!$K$45)+('Data Tool'!$G$9*'Data and Formulas'!$K$46))))&gt;='Data and Formulas'!$O$54, Decile!$M25))))))))))</f>
        <v>0.15191162509709158</v>
      </c>
      <c r="F27" s="27">
        <f>IF(('Data Tool'!$D$10/('Data and Formulas'!$K$41+(('Data Tool'!$D$9*'Data and Formulas'!$K$42)+('Data Tool'!$F$9*'Data and Formulas'!$K$45)+('Data Tool'!$G$9*'Data and Formulas'!$K$46))))&lt;'Data and Formulas'!$G$54, Decile!$D76,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Decile!$E76,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Decile!$F76,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Decile!$G76,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Decile!$H76,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Decile!$I76,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Decile!$J76,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Decile!$K76,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Decile!$L76, IF(('Data Tool'!$D$10/('Data and Formulas'!$K$41+(('Data Tool'!$D$9*'Data and Formulas'!$K$42)+('Data Tool'!$F$9*'Data and Formulas'!$K$45)+('Data Tool'!$G$9*'Data and Formulas'!$K$46))))&gt;='Data and Formulas'!$O$54, Decile!$M76))))))))))</f>
        <v>0.16553569040082036</v>
      </c>
      <c r="G27" s="27">
        <f>IF(('Data Tool'!$D$10/('Data and Formulas'!$K$41+(('Data Tool'!$D$9*'Data and Formulas'!$K$42)+('Data Tool'!$F$9*'Data and Formulas'!$K$45)+('Data Tool'!$G$9*'Data and Formulas'!$K$46))))&lt;'Data and Formulas'!$G$54, Decile!$D127,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Decile!$E127,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Decile!$F127,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Decile!$G127,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Decile!$H127,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Decile!$I127,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Decile!$J127,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Decile!$K127,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Decile!$L127, IF(('Data Tool'!$D$10/('Data and Formulas'!$K$41+(('Data Tool'!$D$9*'Data and Formulas'!$K$42)+('Data Tool'!$F$9*'Data and Formulas'!$K$45)+('Data Tool'!$G$9*'Data and Formulas'!$K$46))))&gt;='Data and Formulas'!$O$54, Decile!$M127))))))))))</f>
        <v>0.17151793753850528</v>
      </c>
      <c r="H27" s="27"/>
      <c r="I27" s="229">
        <f>VLOOKUP(I9,Ranking!R40:S68,2,TRUE)</f>
        <v>0.78500000000000003</v>
      </c>
      <c r="J27" s="27">
        <f t="shared" si="4"/>
        <v>0</v>
      </c>
      <c r="K27" s="27">
        <f t="shared" si="5"/>
        <v>0</v>
      </c>
      <c r="L27" s="222">
        <f t="shared" si="6"/>
        <v>0.78500000000000003</v>
      </c>
      <c r="M27" s="17"/>
      <c r="N27" s="189"/>
      <c r="O27" s="4">
        <v>1</v>
      </c>
      <c r="P27" s="4">
        <v>2</v>
      </c>
      <c r="Q27" s="4">
        <v>3</v>
      </c>
      <c r="R27" s="4">
        <v>4</v>
      </c>
      <c r="S27" s="4">
        <v>5</v>
      </c>
      <c r="T27" s="4">
        <v>6</v>
      </c>
      <c r="U27" s="4">
        <v>7</v>
      </c>
      <c r="V27" s="4">
        <v>8</v>
      </c>
      <c r="W27" s="4">
        <v>9</v>
      </c>
      <c r="X27" s="190">
        <v>10</v>
      </c>
      <c r="Y27" s="4"/>
    </row>
    <row r="28" spans="2:33">
      <c r="B28" s="38" t="s">
        <v>129</v>
      </c>
      <c r="C28" s="26"/>
      <c r="D28" s="26"/>
      <c r="E28" s="27">
        <f>IF(('Data Tool'!$D$10/('Data and Formulas'!$K$41+(('Data Tool'!$D$9*'Data and Formulas'!$K$42)+('Data Tool'!$F$9*'Data and Formulas'!$K$45)+('Data Tool'!$G$9*'Data and Formulas'!$K$46))))&lt;'Data and Formulas'!$G$54, Decile!$D26,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Decile!$L26, IF(('Data Tool'!$D$10/('Data and Formulas'!$K$41+(('Data Tool'!$D$9*'Data and Formulas'!$K$42)+('Data Tool'!$F$9*'Data and Formulas'!$K$45)+('Data Tool'!$G$9*'Data and Formulas'!$K$46))))&gt;='Data and Formulas'!$O$54, Decile!$M26))))))))))</f>
        <v>5.7668076292396654E-2</v>
      </c>
      <c r="F28" s="27">
        <f>IF(('Data Tool'!$D$10/('Data and Formulas'!$K$41+(('Data Tool'!$D$9*'Data and Formulas'!$K$42)+('Data Tool'!$F$9*'Data and Formulas'!$K$45)+('Data Tool'!$G$9*'Data and Formulas'!$K$46))))&lt;'Data and Formulas'!$G$54, Decile!$D77,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Decile!$E77,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Decile!$F77,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Decile!$G77,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Decile!$H77,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Decile!$I77,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Decile!$J77,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Decile!$K77,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Decile!$L77, IF(('Data Tool'!$D$10/('Data and Formulas'!$K$41+(('Data Tool'!$D$9*'Data and Formulas'!$K$42)+('Data Tool'!$F$9*'Data and Formulas'!$K$45)+('Data Tool'!$G$9*'Data and Formulas'!$K$46))))&gt;='Data and Formulas'!$O$54, Decile!$M77))))))))))</f>
        <v>6.0510945650720051E-2</v>
      </c>
      <c r="G28" s="27">
        <f>IF(('Data Tool'!$D$10/('Data and Formulas'!$K$41+(('Data Tool'!$D$9*'Data and Formulas'!$K$42)+('Data Tool'!$F$9*'Data and Formulas'!$K$45)+('Data Tool'!$G$9*'Data and Formulas'!$K$46))))&lt;'Data and Formulas'!$G$54, Decile!$D128,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Decile!$E128,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Decile!$F128,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Decile!$G128,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Decile!$H128,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Decile!$I128,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Decile!$J128,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Decile!$K128,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Decile!$L128, IF(('Data Tool'!$D$10/('Data and Formulas'!$K$41+(('Data Tool'!$D$9*'Data and Formulas'!$K$42)+('Data Tool'!$F$9*'Data and Formulas'!$K$45)+('Data Tool'!$G$9*'Data and Formulas'!$K$46))))&gt;='Data and Formulas'!$O$54, Decile!$M128))))))))))</f>
        <v>6.2840623667124784E-2</v>
      </c>
      <c r="H28" s="27"/>
      <c r="I28" s="229">
        <f>VLOOKUP(I10,Ranking!V40:W68,2,TRUE)</f>
        <v>0.17799999999999999</v>
      </c>
      <c r="J28" s="27">
        <f t="shared" si="4"/>
        <v>0.17799999999999999</v>
      </c>
      <c r="K28" s="27">
        <f t="shared" si="5"/>
        <v>0</v>
      </c>
      <c r="L28" s="222">
        <f t="shared" si="6"/>
        <v>0</v>
      </c>
      <c r="M28" s="17"/>
      <c r="N28" s="189" t="s">
        <v>94</v>
      </c>
      <c r="O28" s="39">
        <f>'CPIH historic '!O$155</f>
        <v>0.72</v>
      </c>
      <c r="P28" s="39">
        <f>'CPIH historic '!P$155</f>
        <v>0.59</v>
      </c>
      <c r="Q28" s="39">
        <f>'CPIH historic '!Q$155</f>
        <v>0.6</v>
      </c>
      <c r="R28" s="39">
        <f>'CPIH historic '!R$155</f>
        <v>0.41</v>
      </c>
      <c r="S28" s="39">
        <f>'CPIH historic '!S$155</f>
        <v>0.32</v>
      </c>
      <c r="T28" s="39">
        <f>'CPIH historic '!T$155</f>
        <v>0.28999999999999998</v>
      </c>
      <c r="U28" s="39">
        <f>'CPIH historic '!U$155</f>
        <v>0.14000000000000001</v>
      </c>
      <c r="V28" s="39">
        <f>'CPIH historic '!V$155</f>
        <v>0.31</v>
      </c>
      <c r="W28" s="39">
        <f>'CPIH historic '!W$155</f>
        <v>0.35</v>
      </c>
      <c r="X28" s="209">
        <f>'CPIH historic '!X$155</f>
        <v>0.45</v>
      </c>
      <c r="Y28" s="4"/>
    </row>
    <row r="29" spans="2:33">
      <c r="B29" s="38" t="s">
        <v>118</v>
      </c>
      <c r="C29" s="26"/>
      <c r="D29" s="26"/>
      <c r="E29" s="27">
        <f>IF(('Data Tool'!$D$10/('Data and Formulas'!$K$41+(('Data Tool'!$D$9*'Data and Formulas'!$K$42)+('Data Tool'!$F$9*'Data and Formulas'!$K$45)+('Data Tool'!$G$9*'Data and Formulas'!$K$46))))&lt;'Data and Formulas'!$G$54, Decile!$D27,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Decile!$L27, IF(('Data Tool'!$D$10/('Data and Formulas'!$K$41+(('Data Tool'!$D$9*'Data and Formulas'!$K$42)+('Data Tool'!$F$9*'Data and Formulas'!$K$45)+('Data Tool'!$G$9*'Data and Formulas'!$K$46))))&gt;='Data and Formulas'!$O$54, Decile!$M27))))))))))</f>
        <v>1.5258479330283939E-2</v>
      </c>
      <c r="F29" s="27">
        <f>IF(('Data Tool'!$D$10/('Data and Formulas'!$K$41+(('Data Tool'!$D$9*'Data and Formulas'!$K$42)+('Data Tool'!$F$9*'Data and Formulas'!$K$45)+('Data Tool'!$G$9*'Data and Formulas'!$K$46))))&lt;'Data and Formulas'!$G$54, Decile!$D78,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Decile!$E78,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Decile!$F78,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Decile!$G78,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Decile!$H78,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Decile!$I78,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Decile!$J78,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Decile!$K78,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Decile!$L78, IF(('Data Tool'!$D$10/('Data and Formulas'!$K$41+(('Data Tool'!$D$9*'Data and Formulas'!$K$42)+('Data Tool'!$F$9*'Data and Formulas'!$K$45)+('Data Tool'!$G$9*'Data and Formulas'!$K$46))))&gt;='Data and Formulas'!$O$54, Decile!$M78))))))))))</f>
        <v>1.1360292478487672E-2</v>
      </c>
      <c r="G29" s="27">
        <f>IF(('Data Tool'!$D$10/('Data and Formulas'!$K$41+(('Data Tool'!$D$9*'Data and Formulas'!$K$42)+('Data Tool'!$F$9*'Data and Formulas'!$K$45)+('Data Tool'!$G$9*'Data and Formulas'!$K$46))))&lt;'Data and Formulas'!$G$54, Decile!$D129,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Decile!$E129,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Decile!$F129,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Decile!$G129,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Decile!$H129,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Decile!$I129,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Decile!$J129,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Decile!$K129,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Decile!$L129, IF(('Data Tool'!$D$10/('Data and Formulas'!$K$41+(('Data Tool'!$D$9*'Data and Formulas'!$K$42)+('Data Tool'!$F$9*'Data and Formulas'!$K$45)+('Data Tool'!$G$9*'Data and Formulas'!$K$46))))&gt;='Data and Formulas'!$O$54, Decile!$M129))))))))))</f>
        <v>8.6251836405857544E-3</v>
      </c>
      <c r="H29" s="27"/>
      <c r="I29" s="229">
        <f>VLOOKUP(I11,Ranking!Z40:AA68,2,TRUE)</f>
        <v>0.5</v>
      </c>
      <c r="J29" s="27">
        <f t="shared" si="4"/>
        <v>0</v>
      </c>
      <c r="K29" s="27">
        <f t="shared" si="5"/>
        <v>0.5</v>
      </c>
      <c r="L29" s="222">
        <f t="shared" si="6"/>
        <v>0</v>
      </c>
      <c r="M29" s="17"/>
      <c r="N29" s="189" t="s">
        <v>26</v>
      </c>
      <c r="O29" s="39">
        <f>'CPIH historic '!O$156</f>
        <v>0.28000000000000003</v>
      </c>
      <c r="P29" s="39">
        <f>'CPIH historic '!P$156</f>
        <v>0.41</v>
      </c>
      <c r="Q29" s="39">
        <f>'CPIH historic '!Q$156</f>
        <v>0.4</v>
      </c>
      <c r="R29" s="39">
        <f>'CPIH historic '!R$156</f>
        <v>0.59</v>
      </c>
      <c r="S29" s="39">
        <f>'CPIH historic '!S$156</f>
        <v>0.68</v>
      </c>
      <c r="T29" s="39">
        <f>'CPIH historic '!T$156</f>
        <v>0.71</v>
      </c>
      <c r="U29" s="39">
        <f>'CPIH historic '!U$156</f>
        <v>0.86</v>
      </c>
      <c r="V29" s="39">
        <f>'CPIH historic '!V$156</f>
        <v>0.69</v>
      </c>
      <c r="W29" s="39">
        <f>'CPIH historic '!W$156</f>
        <v>0.65</v>
      </c>
      <c r="X29" s="209">
        <f>'CPIH historic '!X$156</f>
        <v>0.55000000000000004</v>
      </c>
      <c r="Y29" s="4"/>
    </row>
    <row r="30" spans="2:33">
      <c r="B30" s="38" t="s">
        <v>130</v>
      </c>
      <c r="C30" s="26"/>
      <c r="D30" s="26"/>
      <c r="E30" s="27">
        <f>IF(('Data Tool'!$D$10/('Data and Formulas'!$K$41+(('Data Tool'!$D$9*'Data and Formulas'!$K$42)+('Data Tool'!$F$9*'Data and Formulas'!$K$45)+('Data Tool'!$G$9*'Data and Formulas'!$K$46))))&lt;'Data and Formulas'!$G$54, Decile!$D28,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Decile!$L28, IF(('Data Tool'!$D$10/('Data and Formulas'!$K$41+(('Data Tool'!$D$9*'Data and Formulas'!$K$42)+('Data Tool'!$F$9*'Data and Formulas'!$K$45)+('Data Tool'!$G$9*'Data and Formulas'!$K$46))))&gt;='Data and Formulas'!$O$54, Decile!$M28))))))))))</f>
        <v>0.12700440148442221</v>
      </c>
      <c r="F30" s="27">
        <f>IF(('Data Tool'!$D$10/('Data and Formulas'!$K$41+(('Data Tool'!$D$9*'Data and Formulas'!$K$42)+('Data Tool'!$F$9*'Data and Formulas'!$K$45)+('Data Tool'!$G$9*'Data and Formulas'!$K$46))))&lt;'Data and Formulas'!$G$54, Decile!$D79,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Decile!$E79,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Decile!$F79,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Decile!$G79,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Decile!$H79,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Decile!$I79,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Decile!$J79,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Decile!$K79,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Decile!$L79, IF(('Data Tool'!$D$10/('Data and Formulas'!$K$41+(('Data Tool'!$D$9*'Data and Formulas'!$K$42)+('Data Tool'!$F$9*'Data and Formulas'!$K$45)+('Data Tool'!$G$9*'Data and Formulas'!$K$46))))&gt;='Data and Formulas'!$O$54, Decile!$M79))))))))))</f>
        <v>0.10201078960274644</v>
      </c>
      <c r="G30" s="27">
        <f>IF(('Data Tool'!$D$10/('Data and Formulas'!$K$41+(('Data Tool'!$D$9*'Data and Formulas'!$K$42)+('Data Tool'!$F$9*'Data and Formulas'!$K$45)+('Data Tool'!$G$9*'Data and Formulas'!$K$46))))&lt;'Data and Formulas'!$G$54, Decile!$D130,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Decile!$E130,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Decile!$F130,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Decile!$G130,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Decile!$H130,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Decile!$I130,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Decile!$J130,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Decile!$K130,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Decile!$L130, IF(('Data Tool'!$D$10/('Data and Formulas'!$K$41+(('Data Tool'!$D$9*'Data and Formulas'!$K$42)+('Data Tool'!$F$9*'Data and Formulas'!$K$45)+('Data Tool'!$G$9*'Data and Formulas'!$K$46))))&gt;='Data and Formulas'!$O$54, Decile!$M130))))))))))</f>
        <v>0.11286668878252215</v>
      </c>
      <c r="H30" s="27"/>
      <c r="I30" s="229">
        <f>VLOOKUP(I12,Ranking!AD40:AE68,2,TRUE)</f>
        <v>0.5</v>
      </c>
      <c r="J30" s="27">
        <f t="shared" si="4"/>
        <v>0</v>
      </c>
      <c r="K30" s="27">
        <f t="shared" si="5"/>
        <v>0.5</v>
      </c>
      <c r="L30" s="222">
        <f t="shared" si="6"/>
        <v>0</v>
      </c>
      <c r="M30" s="17"/>
      <c r="N30" s="189"/>
      <c r="O30" s="4"/>
      <c r="P30" s="4"/>
      <c r="Q30" s="4"/>
      <c r="R30" s="4"/>
      <c r="S30" s="4"/>
      <c r="T30" s="4"/>
      <c r="U30" s="4"/>
      <c r="V30" s="4"/>
      <c r="W30" s="4"/>
      <c r="X30" s="190"/>
      <c r="Y30" s="4"/>
      <c r="AE30" s="4"/>
    </row>
    <row r="31" spans="2:33" ht="15.75" thickBot="1">
      <c r="B31" s="38" t="s">
        <v>119</v>
      </c>
      <c r="C31" s="26"/>
      <c r="D31" s="26"/>
      <c r="E31" s="27">
        <f>IF(('Data Tool'!$D$10/('Data and Formulas'!$K$41+(('Data Tool'!$D$9*'Data and Formulas'!$K$42)+('Data Tool'!$F$9*'Data and Formulas'!$K$45)+('Data Tool'!$G$9*'Data and Formulas'!$K$46))))&lt;'Data and Formulas'!$G$54, Decile!$D29,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Decile!$E29,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Decile!$F29,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Decile!$G29,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Decile!$H29,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Decile!$I29,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Decile!$J29,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Decile!$K29,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Decile!$L29, IF(('Data Tool'!$D$10/('Data and Formulas'!$K$41+(('Data Tool'!$D$9*'Data and Formulas'!$K$42)+('Data Tool'!$F$9*'Data and Formulas'!$K$45)+('Data Tool'!$G$9*'Data and Formulas'!$K$46))))&gt;='Data and Formulas'!$O$54, Decile!$M29))))))))))</f>
        <v>3.3658410287391041E-2</v>
      </c>
      <c r="F31" s="27">
        <f>IF(('Data Tool'!$D$10/('Data and Formulas'!$K$41+(('Data Tool'!$D$9*'Data and Formulas'!$K$42)+('Data Tool'!$F$9*'Data and Formulas'!$K$45)+('Data Tool'!$G$9*'Data and Formulas'!$K$46))))&lt;'Data and Formulas'!$G$54, Decile!$D80,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Decile!$E80,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Decile!$F80,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Decile!$G80,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Decile!$H80,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Decile!$I80,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Decile!$J80,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Decile!$K80,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Decile!$L80, IF(('Data Tool'!$D$10/('Data and Formulas'!$K$41+(('Data Tool'!$D$9*'Data and Formulas'!$K$42)+('Data Tool'!$F$9*'Data and Formulas'!$K$45)+('Data Tool'!$G$9*'Data and Formulas'!$K$46))))&gt;='Data and Formulas'!$O$54, Decile!$M80))))))))))</f>
        <v>3.0835079584466539E-2</v>
      </c>
      <c r="G31" s="27">
        <f>IF(('Data Tool'!$D$10/('Data and Formulas'!$K$41+(('Data Tool'!$D$9*'Data and Formulas'!$K$42)+('Data Tool'!$F$9*'Data and Formulas'!$K$45)+('Data Tool'!$G$9*'Data and Formulas'!$K$46))))&lt;'Data and Formulas'!$G$54, Decile!$D131,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Decile!$E131,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Decile!$F131,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Decile!$G131,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Decile!$H131,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Decile!$I131,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Decile!$J131,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Decile!$K131,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Decile!$L131, IF(('Data Tool'!$D$10/('Data and Formulas'!$K$41+(('Data Tool'!$D$9*'Data and Formulas'!$K$42)+('Data Tool'!$F$9*'Data and Formulas'!$K$45)+('Data Tool'!$G$9*'Data and Formulas'!$K$46))))&gt;='Data and Formulas'!$O$54, Decile!$M131))))))))))</f>
        <v>3.2036396379318516E-2</v>
      </c>
      <c r="H31" s="27"/>
      <c r="I31" s="229">
        <f>VLOOKUP(I13,Ranking!AH40:AI68,2,TRUE)</f>
        <v>0.75</v>
      </c>
      <c r="J31" s="27">
        <f t="shared" si="4"/>
        <v>0</v>
      </c>
      <c r="K31" s="27">
        <f t="shared" si="5"/>
        <v>0</v>
      </c>
      <c r="L31" s="222">
        <f t="shared" si="6"/>
        <v>0.75</v>
      </c>
      <c r="M31" s="17"/>
      <c r="N31" s="193"/>
      <c r="O31" s="194" t="s">
        <v>136</v>
      </c>
      <c r="P31" s="194" t="s">
        <v>137</v>
      </c>
      <c r="Q31" s="194" t="s">
        <v>138</v>
      </c>
      <c r="R31" s="194"/>
      <c r="S31" s="194"/>
      <c r="T31" s="194"/>
      <c r="U31" s="194"/>
      <c r="V31" s="194"/>
      <c r="W31" s="194"/>
      <c r="X31" s="200"/>
      <c r="Y31" s="4"/>
      <c r="AE31" s="4"/>
    </row>
    <row r="32" spans="2:33">
      <c r="B32" s="38" t="s">
        <v>131</v>
      </c>
      <c r="C32" s="26"/>
      <c r="D32" s="26"/>
      <c r="E32" s="27">
        <f>IF(('Data Tool'!$D$10/('Data and Formulas'!$K$41+(('Data Tool'!$D$9*'Data and Formulas'!$K$42)+('Data Tool'!$F$9*'Data and Formulas'!$K$45)+('Data Tool'!$G$9*'Data and Formulas'!$K$46))))&lt;'Data and Formulas'!$G$54, Decile!$D30,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Decile!$E30,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Decile!$F30,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Decile!$G30,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Decile!$H30,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Decile!$I30,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Decile!$J30,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Decile!$K30,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Decile!$L30, IF(('Data Tool'!$D$10/('Data and Formulas'!$K$41+(('Data Tool'!$D$9*'Data and Formulas'!$K$42)+('Data Tool'!$F$9*'Data and Formulas'!$K$45)+('Data Tool'!$G$9*'Data and Formulas'!$K$46))))&gt;='Data and Formulas'!$O$54, Decile!$M30))))))))))</f>
        <v>0.11982394062311211</v>
      </c>
      <c r="F32" s="27">
        <f>IF(('Data Tool'!$D$10/('Data and Formulas'!$K$41+(('Data Tool'!$D$9*'Data and Formulas'!$K$42)+('Data Tool'!$F$9*'Data and Formulas'!$K$45)+('Data Tool'!$G$9*'Data and Formulas'!$K$46))))&lt;'Data and Formulas'!$G$54, Decile!$D81,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Decile!$E81,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Decile!$F81,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Decile!$G81,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Decile!$H81,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Decile!$I81,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Decile!$J81,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Decile!$K81,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Decile!$L81, IF(('Data Tool'!$D$10/('Data and Formulas'!$K$41+(('Data Tool'!$D$9*'Data and Formulas'!$K$42)+('Data Tool'!$F$9*'Data and Formulas'!$K$45)+('Data Tool'!$G$9*'Data and Formulas'!$K$46))))&gt;='Data and Formulas'!$O$54, Decile!$M81))))))))))</f>
        <v>0.10247447501003165</v>
      </c>
      <c r="G32" s="27">
        <f>IF(('Data Tool'!$D$10/('Data and Formulas'!$K$41+(('Data Tool'!$D$9*'Data and Formulas'!$K$42)+('Data Tool'!$F$9*'Data and Formulas'!$K$45)+('Data Tool'!$G$9*'Data and Formulas'!$K$46))))&lt;'Data and Formulas'!$G$54, Decile!$D132,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Decile!$E132,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Decile!$F132,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Decile!$G132,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Decile!$H132,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Decile!$I132,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Decile!$J132,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Decile!$K132,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Decile!$L132, IF(('Data Tool'!$D$10/('Data and Formulas'!$K$41+(('Data Tool'!$D$9*'Data and Formulas'!$K$42)+('Data Tool'!$F$9*'Data and Formulas'!$K$45)+('Data Tool'!$G$9*'Data and Formulas'!$K$46))))&gt;='Data and Formulas'!$O$54, Decile!$M132))))))))))</f>
        <v>0.11680962987536135</v>
      </c>
      <c r="H32" s="27"/>
      <c r="I32" s="229">
        <f>VLOOKUP(I14,Ranking!AL40:AM68,2,TRUE)</f>
        <v>0.25</v>
      </c>
      <c r="J32" s="27">
        <f t="shared" si="4"/>
        <v>0.25</v>
      </c>
      <c r="K32" s="27">
        <f t="shared" si="5"/>
        <v>0</v>
      </c>
      <c r="L32" s="222">
        <f t="shared" si="6"/>
        <v>0</v>
      </c>
      <c r="M32" s="17"/>
      <c r="N32" s="17"/>
      <c r="AE32" s="39"/>
    </row>
    <row r="33" spans="2:31" ht="15.75" thickBot="1">
      <c r="B33" s="38" t="s">
        <v>121</v>
      </c>
      <c r="C33" s="26"/>
      <c r="D33" s="26"/>
      <c r="E33" s="27">
        <f>IF(('Data Tool'!$D$10/('Data and Formulas'!$K$41+(('Data Tool'!$D$9*'Data and Formulas'!$K$42)+('Data Tool'!$F$9*'Data and Formulas'!$K$45)+('Data Tool'!$G$9*'Data and Formulas'!$K$46))))&lt;'Data and Formulas'!$G$54, Decile!$D31,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Decile!$E31,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Decile!$F31,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Decile!$G31,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Decile!$H31,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Decile!$I31,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Decile!$J31,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Decile!$K31,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Decile!$L31, IF(('Data Tool'!$D$10/('Data and Formulas'!$K$41+(('Data Tool'!$D$9*'Data and Formulas'!$K$42)+('Data Tool'!$F$9*'Data and Formulas'!$K$45)+('Data Tool'!$G$9*'Data and Formulas'!$K$46))))&gt;='Data and Formulas'!$O$54, Decile!$M31))))))))))</f>
        <v>7.6292396651419696E-3</v>
      </c>
      <c r="F33" s="27">
        <f>IF(('Data Tool'!$D$10/('Data and Formulas'!$K$41+(('Data Tool'!$D$9*'Data and Formulas'!$K$42)+('Data Tool'!$F$9*'Data and Formulas'!$K$45)+('Data Tool'!$G$9*'Data and Formulas'!$K$46))))&lt;'Data and Formulas'!$G$54, Decile!$D82,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Decile!$E82,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Decile!$F82,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Decile!$G82,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Decile!$H82,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Decile!$I82,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Decile!$J82,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Decile!$K82,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Decile!$L82, IF(('Data Tool'!$D$10/('Data and Formulas'!$K$41+(('Data Tool'!$D$9*'Data and Formulas'!$K$42)+('Data Tool'!$F$9*'Data and Formulas'!$K$45)+('Data Tool'!$G$9*'Data and Formulas'!$K$46))))&gt;='Data and Formulas'!$O$54, Decile!$M82))))))))))</f>
        <v>3.0139551473538722E-3</v>
      </c>
      <c r="G33" s="27">
        <f>IF(('Data Tool'!$D$10/('Data and Formulas'!$K$41+(('Data Tool'!$D$9*'Data and Formulas'!$K$42)+('Data Tool'!$F$9*'Data and Formulas'!$K$45)+('Data Tool'!$G$9*'Data and Formulas'!$K$46))))&lt;'Data and Formulas'!$G$54, Decile!$D133,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Decile!$E133,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Decile!$F133,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Decile!$G133,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Decile!$H133,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Decile!$I133,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Decile!$J133,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Decile!$K133,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Decile!$L133, IF(('Data Tool'!$D$10/('Data and Formulas'!$K$41+(('Data Tool'!$D$9*'Data and Formulas'!$K$42)+('Data Tool'!$F$9*'Data and Formulas'!$K$45)+('Data Tool'!$G$9*'Data and Formulas'!$K$46))))&gt;='Data and Formulas'!$O$54, Decile!$M133))))))))))</f>
        <v>2.7107720013269513E-3</v>
      </c>
      <c r="H33" s="27"/>
      <c r="I33" s="229">
        <f>VLOOKUP(I15,Ranking!AP40:AQ68,2,TRUE)</f>
        <v>0.57099999999999995</v>
      </c>
      <c r="J33" s="27">
        <f t="shared" si="4"/>
        <v>0</v>
      </c>
      <c r="K33" s="27">
        <f t="shared" si="5"/>
        <v>0.57099999999999995</v>
      </c>
      <c r="L33" s="222">
        <f t="shared" si="6"/>
        <v>0</v>
      </c>
      <c r="M33" s="17"/>
      <c r="N33" s="17"/>
      <c r="AE33" s="39"/>
    </row>
    <row r="34" spans="2:31" ht="18.75">
      <c r="B34" s="38" t="s">
        <v>122</v>
      </c>
      <c r="C34" s="26"/>
      <c r="D34" s="26"/>
      <c r="E34" s="27">
        <f>IF(('Data Tool'!$D$10/('Data and Formulas'!$K$41+(('Data Tool'!$D$9*'Data and Formulas'!$K$42)+('Data Tool'!$F$9*'Data and Formulas'!$K$45)+('Data Tool'!$G$9*'Data and Formulas'!$K$46))))&lt;'Data and Formulas'!$G$54, Decile!$D32,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Decile!$E32,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Decile!$F32,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Decile!$G32,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Decile!$H32,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Decile!$I32,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Decile!$J32,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Decile!$K32,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Decile!$L32, IF(('Data Tool'!$D$10/('Data and Formulas'!$K$41+(('Data Tool'!$D$9*'Data and Formulas'!$K$42)+('Data Tool'!$F$9*'Data and Formulas'!$K$45)+('Data Tool'!$G$9*'Data and Formulas'!$K$46))))&gt;='Data and Formulas'!$O$54, Decile!$M32))))))))))</f>
        <v>7.2477776818848705E-2</v>
      </c>
      <c r="F34" s="27">
        <f>IF(('Data Tool'!$D$10/('Data and Formulas'!$K$41+(('Data Tool'!$D$9*'Data and Formulas'!$K$42)+('Data Tool'!$F$9*'Data and Formulas'!$K$45)+('Data Tool'!$G$9*'Data and Formulas'!$K$46))))&lt;'Data and Formulas'!$G$54, Decile!$D83,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Decile!$E83,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Decile!$F83,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Decile!$G83,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Decile!$H83,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Decile!$I83,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Decile!$J83,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Decile!$K83,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Decile!$L83, IF(('Data Tool'!$D$10/('Data and Formulas'!$K$41+(('Data Tool'!$D$9*'Data and Formulas'!$K$42)+('Data Tool'!$F$9*'Data and Formulas'!$K$45)+('Data Tool'!$G$9*'Data and Formulas'!$K$46))))&gt;='Data and Formulas'!$O$54, Decile!$M83))))))))))</f>
        <v>6.769806946364082E-2</v>
      </c>
      <c r="G34" s="27">
        <f>IF(('Data Tool'!$D$10/('Data and Formulas'!$K$41+(('Data Tool'!$D$9*'Data and Formulas'!$K$42)+('Data Tool'!$F$9*'Data and Formulas'!$K$45)+('Data Tool'!$G$9*'Data and Formulas'!$K$46))))&lt;'Data and Formulas'!$G$54, Decile!$D134,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Decile!$E134,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Decile!$F134,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Decile!$G134,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Decile!$H134,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Decile!$I134,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Decile!$J134,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Decile!$K134,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Decile!$L134, IF(('Data Tool'!$D$10/('Data and Formulas'!$K$41+(('Data Tool'!$D$9*'Data and Formulas'!$K$42)+('Data Tool'!$F$9*'Data and Formulas'!$K$45)+('Data Tool'!$G$9*'Data and Formulas'!$K$46))))&gt;='Data and Formulas'!$O$54, Decile!$M134))))))))))</f>
        <v>6.5551395668451737E-2</v>
      </c>
      <c r="H34" s="27"/>
      <c r="I34" s="229">
        <f>VLOOKUP(I16,Ranking!AT40:AU68,2,TRUE)</f>
        <v>0.25</v>
      </c>
      <c r="J34" s="27">
        <f t="shared" si="4"/>
        <v>0.25</v>
      </c>
      <c r="K34" s="27">
        <f t="shared" si="5"/>
        <v>0</v>
      </c>
      <c r="L34" s="222">
        <f t="shared" si="6"/>
        <v>0</v>
      </c>
      <c r="M34" s="17"/>
      <c r="N34" s="201" t="s">
        <v>148</v>
      </c>
      <c r="O34" s="1"/>
      <c r="P34" s="1"/>
      <c r="Q34" s="1"/>
      <c r="R34" s="1"/>
      <c r="S34" s="1"/>
      <c r="T34" s="1"/>
      <c r="U34" s="1"/>
      <c r="V34" s="1"/>
      <c r="W34" s="2"/>
      <c r="AE34" s="4"/>
    </row>
    <row r="35" spans="2:31">
      <c r="B35" s="38" t="s">
        <v>132</v>
      </c>
      <c r="C35" s="26"/>
      <c r="D35" s="26"/>
      <c r="E35" s="27">
        <f>IF(('Data Tool'!$D$10/('Data and Formulas'!$K$41+(('Data Tool'!$D$9*'Data and Formulas'!$K$42)+('Data Tool'!$F$9*'Data and Formulas'!$K$45)+('Data Tool'!$G$9*'Data and Formulas'!$K$46))))&lt;'Data and Formulas'!$G$54, Decile!$D33,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Decile!$E33,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Decile!$F33,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Decile!$G33,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Decile!$H33,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Decile!$I33,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Decile!$J33,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Decile!$K33,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Decile!$L33, IF(('Data Tool'!$D$10/('Data and Formulas'!$K$41+(('Data Tool'!$D$9*'Data and Formulas'!$K$42)+('Data Tool'!$F$9*'Data and Formulas'!$K$45)+('Data Tool'!$G$9*'Data and Formulas'!$K$46))))&gt;='Data and Formulas'!$O$54, Decile!$M33))))))))))</f>
        <v>6.9111935790109616E-2</v>
      </c>
      <c r="F35" s="27">
        <f>IF(('Data Tool'!$D$10/('Data and Formulas'!$K$41+(('Data Tool'!$D$9*'Data and Formulas'!$K$42)+('Data Tool'!$F$9*'Data and Formulas'!$K$45)+('Data Tool'!$G$9*'Data and Formulas'!$K$46))))&lt;'Data and Formulas'!$G$54, Decile!$D84,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Decile!$E84,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Decile!$F84,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Decile!$G84,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Decile!$H84,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Decile!$I84,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Decile!$J84,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Decile!$K84,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Decile!$L84, IF(('Data Tool'!$D$10/('Data and Formulas'!$K$41+(('Data Tool'!$D$9*'Data and Formulas'!$K$42)+('Data Tool'!$F$9*'Data and Formulas'!$K$45)+('Data Tool'!$G$9*'Data and Formulas'!$K$46))))&gt;='Data and Formulas'!$O$54, Decile!$M84))))))))))</f>
        <v>7.0248339203709487E-2</v>
      </c>
      <c r="G35" s="27">
        <f>IF(('Data Tool'!$D$10/('Data and Formulas'!$K$41+(('Data Tool'!$D$9*'Data and Formulas'!$K$42)+('Data Tool'!$F$9*'Data and Formulas'!$K$45)+('Data Tool'!$G$9*'Data and Formulas'!$K$46))))&lt;'Data and Formulas'!$G$54, Decile!$D135,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Decile!$E135,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Decile!$F135,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Decile!$G135,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Decile!$H135,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Decile!$I135,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Decile!$J135,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Decile!$K135,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Decile!$L135, IF(('Data Tool'!$D$10/('Data and Formulas'!$K$41+(('Data Tool'!$D$9*'Data and Formulas'!$K$42)+('Data Tool'!$F$9*'Data and Formulas'!$K$45)+('Data Tool'!$G$9*'Data and Formulas'!$K$46))))&gt;='Data and Formulas'!$O$54, Decile!$M135))))))))))</f>
        <v>6.8015733851476232E-2</v>
      </c>
      <c r="H35" s="27"/>
      <c r="I35" s="229">
        <f>VLOOKUP(I17,Ranking!AX40:AY68,2,TRUE)</f>
        <v>0.35699999999999998</v>
      </c>
      <c r="J35" s="27">
        <f t="shared" si="4"/>
        <v>0</v>
      </c>
      <c r="K35" s="27">
        <f t="shared" si="5"/>
        <v>0.35699999999999998</v>
      </c>
      <c r="L35" s="222">
        <f t="shared" si="6"/>
        <v>0</v>
      </c>
      <c r="M35" s="17"/>
      <c r="N35" s="3">
        <v>1</v>
      </c>
      <c r="O35" s="4">
        <v>2</v>
      </c>
      <c r="P35" s="4">
        <v>3</v>
      </c>
      <c r="Q35" s="4">
        <v>4</v>
      </c>
      <c r="R35" s="4">
        <v>5</v>
      </c>
      <c r="S35" s="4">
        <v>6</v>
      </c>
      <c r="T35" s="4">
        <v>7</v>
      </c>
      <c r="U35" s="4">
        <v>8</v>
      </c>
      <c r="V35" s="4">
        <v>9</v>
      </c>
      <c r="W35" s="5">
        <v>10</v>
      </c>
      <c r="AE35" s="4"/>
    </row>
    <row r="36" spans="2:31">
      <c r="B36" s="38" t="s">
        <v>133</v>
      </c>
      <c r="C36" s="26"/>
      <c r="D36" s="26"/>
      <c r="E36" s="27">
        <f>IF(('Data Tool'!$D$10/('Data and Formulas'!$K$41+(('Data Tool'!$D$9*'Data and Formulas'!$K$42)+('Data Tool'!$F$9*'Data and Formulas'!$K$45)+('Data Tool'!$G$9*'Data and Formulas'!$K$46))))&lt;'Data and Formulas'!$G$54, Decile!$D34,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Decile!$E34,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Decile!$F34,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Decile!$G34,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Decile!$H34,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Decile!$I34,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Decile!$J34,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Decile!$K34,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Decile!$L34, IF(('Data Tool'!$D$10/('Data and Formulas'!$K$41+(('Data Tool'!$D$9*'Data and Formulas'!$K$42)+('Data Tool'!$F$9*'Data and Formulas'!$K$45)+('Data Tool'!$G$9*'Data and Formulas'!$K$46))))&gt;='Data and Formulas'!$O$54, Decile!$M34))))))))))</f>
        <v>0.10164839906792095</v>
      </c>
      <c r="F36" s="27">
        <f>IF(('Data Tool'!$D$10/('Data and Formulas'!$K$41+(('Data Tool'!$D$9*'Data and Formulas'!$K$42)+('Data Tool'!$F$9*'Data and Formulas'!$K$45)+('Data Tool'!$G$9*'Data and Formulas'!$K$46))))&lt;'Data and Formulas'!$G$54, Decile!$D85,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Decile!$E85,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Decile!$F85,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Decile!$G85,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Decile!$H85,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Decile!$I85,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Decile!$J85,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Decile!$K85,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Decile!$L85, IF(('Data Tool'!$D$10/('Data and Formulas'!$K$41+(('Data Tool'!$D$9*'Data and Formulas'!$K$42)+('Data Tool'!$F$9*'Data and Formulas'!$K$45)+('Data Tool'!$G$9*'Data and Formulas'!$K$46))))&gt;='Data and Formulas'!$O$54, Decile!$M85))))))))))</f>
        <v>8.9491283606045746E-2</v>
      </c>
      <c r="G36" s="27">
        <f>IF(('Data Tool'!$D$10/('Data and Formulas'!$K$41+(('Data Tool'!$D$9*'Data and Formulas'!$K$42)+('Data Tool'!$F$9*'Data and Formulas'!$K$45)+('Data Tool'!$G$9*'Data and Formulas'!$K$46))))&lt;'Data and Formulas'!$G$54, Decile!$D136,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Decile!$E136,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Decile!$F136,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Decile!$G136,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Decile!$H136,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Decile!$I136,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Decile!$J136,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Decile!$K136,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Decile!$L136, IF(('Data Tool'!$D$10/('Data and Formulas'!$K$41+(('Data Tool'!$D$9*'Data and Formulas'!$K$42)+('Data Tool'!$F$9*'Data and Formulas'!$K$45)+('Data Tool'!$G$9*'Data and Formulas'!$K$46))))&gt;='Data and Formulas'!$O$54, Decile!$M136))))))))))</f>
        <v>0.10202360077721434</v>
      </c>
      <c r="H36" s="27"/>
      <c r="I36" s="230">
        <f>VLOOKUP(I18,Ranking!BB40:BC68,2,TRUE)</f>
        <v>0.42799999999999999</v>
      </c>
      <c r="J36" s="27">
        <f t="shared" si="4"/>
        <v>0</v>
      </c>
      <c r="K36" s="27">
        <f t="shared" si="5"/>
        <v>0.42799999999999999</v>
      </c>
      <c r="L36" s="222">
        <f t="shared" si="6"/>
        <v>0</v>
      </c>
      <c r="M36" s="17"/>
      <c r="N36" s="32">
        <f>'CPIH historic '!AB$155</f>
        <v>0.64</v>
      </c>
      <c r="O36" s="33">
        <f>'CPIH historic '!AC$155</f>
        <v>0.54</v>
      </c>
      <c r="P36" s="33">
        <f>'CPIH historic '!AD$155</f>
        <v>0.51</v>
      </c>
      <c r="Q36" s="33">
        <f>'CPIH historic '!AE$155</f>
        <v>0.4</v>
      </c>
      <c r="R36" s="33">
        <f>'CPIH historic '!AF$155</f>
        <v>0.39</v>
      </c>
      <c r="S36" s="33">
        <f>'CPIH historic '!AG$155</f>
        <v>0.38</v>
      </c>
      <c r="T36" s="33">
        <f>'CPIH historic '!AH$155</f>
        <v>0.22</v>
      </c>
      <c r="U36" s="33">
        <f>'CPIH historic '!AI$155</f>
        <v>0.21</v>
      </c>
      <c r="V36" s="33">
        <f>'CPIH historic '!AJ$155</f>
        <v>0.19</v>
      </c>
      <c r="W36" s="34">
        <f>'CPIH historic '!AK$155</f>
        <v>0.54</v>
      </c>
    </row>
    <row r="37" spans="2:31" ht="15.75" thickBot="1">
      <c r="B37" s="6"/>
      <c r="C37" s="7"/>
      <c r="D37" s="7"/>
      <c r="E37" s="40">
        <f>SUM(E24:E36)</f>
        <v>0.93682575299905069</v>
      </c>
      <c r="F37" s="40">
        <f>SUM(F24:F36)</f>
        <v>0.87543804895447841</v>
      </c>
      <c r="G37" s="40">
        <f>SUM(G24:G36)</f>
        <v>0.93447703900289092</v>
      </c>
      <c r="H37" s="7"/>
      <c r="I37" s="231"/>
      <c r="J37" s="194"/>
      <c r="K37" s="194"/>
      <c r="L37" s="200"/>
      <c r="N37" s="42">
        <f>'CPIH historic '!AB$156</f>
        <v>0.36</v>
      </c>
      <c r="O37" s="36">
        <f>'CPIH historic '!AC$156</f>
        <v>0.46</v>
      </c>
      <c r="P37" s="36">
        <f>'CPIH historic '!AD$156</f>
        <v>0.49</v>
      </c>
      <c r="Q37" s="36">
        <f>'CPIH historic '!AE$156</f>
        <v>0.6</v>
      </c>
      <c r="R37" s="36">
        <f>'CPIH historic '!AF$156</f>
        <v>0.61</v>
      </c>
      <c r="S37" s="36">
        <f>'CPIH historic '!AG$156</f>
        <v>0.62</v>
      </c>
      <c r="T37" s="36">
        <f>'CPIH historic '!AH$156</f>
        <v>0.78</v>
      </c>
      <c r="U37" s="36">
        <f>'CPIH historic '!AI$156</f>
        <v>0.79</v>
      </c>
      <c r="V37" s="36">
        <f>'CPIH historic '!AJ$156</f>
        <v>0.81</v>
      </c>
      <c r="W37" s="37">
        <f>'CPIH historic '!AK$156</f>
        <v>0.46</v>
      </c>
    </row>
    <row r="38" spans="2:31" ht="15.75" thickBot="1"/>
    <row r="39" spans="2:31" ht="36" customHeight="1" thickBot="1">
      <c r="B39" s="387" t="s">
        <v>98</v>
      </c>
      <c r="C39" s="388"/>
      <c r="D39" s="1"/>
      <c r="E39" s="1">
        <v>2017</v>
      </c>
      <c r="F39" s="1">
        <v>2016</v>
      </c>
      <c r="G39" s="2">
        <v>2015</v>
      </c>
      <c r="I39" s="392" t="s">
        <v>84</v>
      </c>
      <c r="J39" s="393"/>
      <c r="K39" s="394"/>
      <c r="R39" s="186" t="s">
        <v>174</v>
      </c>
      <c r="S39" s="187"/>
      <c r="T39" s="187"/>
      <c r="U39" s="187"/>
      <c r="V39" s="187"/>
      <c r="W39" s="187"/>
      <c r="X39" s="187"/>
      <c r="Y39" s="187"/>
      <c r="Z39" s="187"/>
      <c r="AA39" s="187"/>
      <c r="AB39" s="187"/>
      <c r="AC39" s="187"/>
      <c r="AD39" s="187"/>
      <c r="AE39" s="188"/>
    </row>
    <row r="40" spans="2:31" ht="15.75" thickBot="1">
      <c r="B40" s="3" t="s">
        <v>99</v>
      </c>
      <c r="C40" s="4"/>
      <c r="D40" s="4"/>
      <c r="E40" s="29">
        <f>E$24+E$27</f>
        <v>0.2672477776818849</v>
      </c>
      <c r="F40" s="29">
        <f>F$24+F$27</f>
        <v>0.27566097463105799</v>
      </c>
      <c r="G40" s="31">
        <f>G$24+G$27</f>
        <v>0.29670631723614993</v>
      </c>
      <c r="I40" s="189"/>
      <c r="J40" s="4"/>
      <c r="K40" s="190"/>
      <c r="R40" s="202" t="s">
        <v>15</v>
      </c>
      <c r="S40" s="50" t="str">
        <f>IF(('Data Tool'!$D$10/('Data and Formulas'!$K$41+(('Data Tool'!$D$9*'Data and Formulas'!$K$42)+('Data Tool'!$F$9*'Data and Formulas'!$K$45)+('Data Tool'!$G$9*'Data and Formulas'!$K$46))))&lt;'Data and Formulas'!$G$54, "Decile 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"Decile 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"Decile 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"Decile 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"Decile 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"Decile 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"Decile 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"Decile 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"Decile 9", IF(('Data Tool'!$D$10/('Data and Formulas'!$K$41+(('Data Tool'!$D$9*'Data and Formulas'!$K$42)+('Data Tool'!$F$9*'Data and Formulas'!$K$45)+('Data Tool'!$G$9*'Data and Formulas'!$K$46))))&gt;='Data and Formulas'!$O$54, "Decile 10"))))))))))</f>
        <v>Decile 4</v>
      </c>
      <c r="T40" s="51" t="s">
        <v>144</v>
      </c>
      <c r="U40" s="51"/>
      <c r="V40" s="51" t="s">
        <v>16</v>
      </c>
      <c r="W40" s="51" t="s">
        <v>17</v>
      </c>
      <c r="X40" s="51" t="s">
        <v>18</v>
      </c>
      <c r="Y40" s="51" t="s">
        <v>19</v>
      </c>
      <c r="Z40" s="51" t="s">
        <v>20</v>
      </c>
      <c r="AA40" s="51" t="s">
        <v>21</v>
      </c>
      <c r="AB40" s="51" t="s">
        <v>22</v>
      </c>
      <c r="AC40" s="51" t="s">
        <v>23</v>
      </c>
      <c r="AD40" s="51" t="s">
        <v>24</v>
      </c>
      <c r="AE40" s="203" t="s">
        <v>25</v>
      </c>
    </row>
    <row r="41" spans="2:31">
      <c r="B41" s="3" t="s">
        <v>100</v>
      </c>
      <c r="C41" s="4"/>
      <c r="D41" s="4"/>
      <c r="E41" s="29">
        <f>E$32+E$34</f>
        <v>0.19230171744196081</v>
      </c>
      <c r="F41" s="29">
        <f>F$32+F$34</f>
        <v>0.17017254447367247</v>
      </c>
      <c r="G41" s="31">
        <f>G$32+G$34</f>
        <v>0.18236102554381309</v>
      </c>
      <c r="I41" s="395" t="s">
        <v>85</v>
      </c>
      <c r="J41" s="396"/>
      <c r="K41" s="190">
        <v>0.67</v>
      </c>
      <c r="R41" s="204">
        <v>39448</v>
      </c>
      <c r="S41" s="47">
        <f>IF(('Data Tool'!$D$10/('Data and Formulas'!$K$41+(('Data Tool'!$D$9*'Data and Formulas'!$K$42)+('Data Tool'!$F$9*'Data and Formulas'!$K$45)+('Data Tool'!$G$9*'Data and Formulas'!$K$46))))&lt;'Data and Formulas'!$G$54, $V41,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$AD41, IF(('Data Tool'!$D$10/('Data and Formulas'!$K$41+(('Data Tool'!$D$9*'Data and Formulas'!$K$42)+('Data Tool'!$F$9*'Data and Formulas'!$K$45)+('Data Tool'!$G$9*'Data and Formulas'!$K$46))))&gt;='Data and Formulas'!$O$54, $AE41))))))))))</f>
        <v>2.5</v>
      </c>
      <c r="T41" s="48">
        <v>2.4</v>
      </c>
      <c r="U41" s="49"/>
      <c r="V41" s="4">
        <v>2.5</v>
      </c>
      <c r="W41" s="4">
        <v>2.6</v>
      </c>
      <c r="X41" s="4">
        <v>2.4</v>
      </c>
      <c r="Y41" s="4">
        <v>2.5</v>
      </c>
      <c r="Z41" s="4">
        <v>2.4</v>
      </c>
      <c r="AA41" s="4">
        <v>2.5</v>
      </c>
      <c r="AB41" s="4">
        <v>2.4</v>
      </c>
      <c r="AC41" s="4">
        <v>2.4</v>
      </c>
      <c r="AD41" s="4">
        <v>2.5</v>
      </c>
      <c r="AE41" s="190">
        <v>2.6</v>
      </c>
    </row>
    <row r="42" spans="2:31">
      <c r="B42" s="3" t="s">
        <v>101</v>
      </c>
      <c r="C42" s="4"/>
      <c r="D42" s="4"/>
      <c r="E42" s="29">
        <f>E$30</f>
        <v>0.12700440148442221</v>
      </c>
      <c r="F42" s="29">
        <f>F$30</f>
        <v>0.10201078960274644</v>
      </c>
      <c r="G42" s="31">
        <f>G$30</f>
        <v>0.11286668878252215</v>
      </c>
      <c r="I42" s="395" t="s">
        <v>86</v>
      </c>
      <c r="J42" s="396"/>
      <c r="K42" s="190">
        <v>0.33</v>
      </c>
      <c r="R42" s="204">
        <v>39479</v>
      </c>
      <c r="S42" s="47">
        <f>IF(('Data Tool'!$D$10/('Data and Formulas'!$K$41+(('Data Tool'!$D$9*'Data and Formulas'!$K$42)+('Data Tool'!$F$9*'Data and Formulas'!$K$45)+('Data Tool'!$G$9*'Data and Formulas'!$K$46))))&lt;'Data and Formulas'!$G$54, $V42,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$AD42, IF(('Data Tool'!$D$10/('Data and Formulas'!$K$41+(('Data Tool'!$D$9*'Data and Formulas'!$K$42)+('Data Tool'!$F$9*'Data and Formulas'!$K$45)+('Data Tool'!$G$9*'Data and Formulas'!$K$46))))&gt;='Data and Formulas'!$O$54, $AE42))))))))))</f>
        <v>2.9</v>
      </c>
      <c r="T42" s="48">
        <v>2.6</v>
      </c>
      <c r="U42" s="49"/>
      <c r="V42" s="4">
        <v>2.9</v>
      </c>
      <c r="W42" s="4">
        <v>3</v>
      </c>
      <c r="X42" s="4">
        <v>2.9</v>
      </c>
      <c r="Y42" s="4">
        <v>2.9</v>
      </c>
      <c r="Z42" s="4">
        <v>2.8</v>
      </c>
      <c r="AA42" s="4">
        <v>2.8</v>
      </c>
      <c r="AB42" s="4">
        <v>2.7</v>
      </c>
      <c r="AC42" s="4">
        <v>2.7</v>
      </c>
      <c r="AD42" s="4">
        <v>2.8</v>
      </c>
      <c r="AE42" s="190">
        <v>2.8</v>
      </c>
    </row>
    <row r="43" spans="2:31">
      <c r="B43" s="3" t="s">
        <v>102</v>
      </c>
      <c r="C43" s="4"/>
      <c r="D43" s="4"/>
      <c r="E43" s="29">
        <f>E$29+E$33</f>
        <v>2.288771899542591E-2</v>
      </c>
      <c r="F43" s="29">
        <f>F$29+F$33</f>
        <v>1.4374247625841545E-2</v>
      </c>
      <c r="G43" s="31">
        <f>G$29+G$33</f>
        <v>1.1335955641912705E-2</v>
      </c>
      <c r="I43" s="189"/>
      <c r="J43" s="4"/>
      <c r="K43" s="190"/>
      <c r="R43" s="204">
        <v>39508</v>
      </c>
      <c r="S43" s="47">
        <f>IF(('Data Tool'!$D$10/('Data and Formulas'!$K$41+(('Data Tool'!$D$9*'Data and Formulas'!$K$42)+('Data Tool'!$F$9*'Data and Formulas'!$K$45)+('Data Tool'!$G$9*'Data and Formulas'!$K$46))))&lt;'Data and Formulas'!$G$54, $V43,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$AD43, IF(('Data Tool'!$D$10/('Data and Formulas'!$K$41+(('Data Tool'!$D$9*'Data and Formulas'!$K$42)+('Data Tool'!$F$9*'Data and Formulas'!$K$45)+('Data Tool'!$G$9*'Data and Formulas'!$K$46))))&gt;='Data and Formulas'!$O$54, $AE43))))))))))</f>
        <v>2.9</v>
      </c>
      <c r="T43" s="48">
        <v>2.6</v>
      </c>
      <c r="U43" s="49"/>
      <c r="V43" s="4">
        <v>2.9</v>
      </c>
      <c r="W43" s="4">
        <v>2.9</v>
      </c>
      <c r="X43" s="4">
        <v>2.8</v>
      </c>
      <c r="Y43" s="4">
        <v>2.9</v>
      </c>
      <c r="Z43" s="4">
        <v>2.7</v>
      </c>
      <c r="AA43" s="4">
        <v>2.8</v>
      </c>
      <c r="AB43" s="4">
        <v>2.7</v>
      </c>
      <c r="AC43" s="4">
        <v>2.6</v>
      </c>
      <c r="AD43" s="4">
        <v>2.7</v>
      </c>
      <c r="AE43" s="190">
        <v>2.8</v>
      </c>
    </row>
    <row r="44" spans="2:31">
      <c r="B44" s="3" t="s">
        <v>103</v>
      </c>
      <c r="C44" s="4"/>
      <c r="D44" s="4"/>
      <c r="E44" s="29">
        <f>E$25</f>
        <v>2.221455078967809E-2</v>
      </c>
      <c r="F44" s="29">
        <f>F$25</f>
        <v>2.1793214142404923E-2</v>
      </c>
      <c r="G44" s="31">
        <f>G$25</f>
        <v>2.9325624377991563E-2</v>
      </c>
      <c r="I44" s="395" t="s">
        <v>87</v>
      </c>
      <c r="J44" s="396"/>
      <c r="K44" s="190"/>
      <c r="R44" s="204">
        <v>39539</v>
      </c>
      <c r="S44" s="47">
        <f>IF(('Data Tool'!$D$10/('Data and Formulas'!$K$41+(('Data Tool'!$D$9*'Data and Formulas'!$K$42)+('Data Tool'!$F$9*'Data and Formulas'!$K$45)+('Data Tool'!$G$9*'Data and Formulas'!$K$46))))&lt;'Data and Formulas'!$G$54, $V44,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$AD44, IF(('Data Tool'!$D$10/('Data and Formulas'!$K$41+(('Data Tool'!$D$9*'Data and Formulas'!$K$42)+('Data Tool'!$F$9*'Data and Formulas'!$K$45)+('Data Tool'!$G$9*'Data and Formulas'!$K$46))))&gt;='Data and Formulas'!$O$54, $AE44))))))))))</f>
        <v>3.3</v>
      </c>
      <c r="T44" s="48">
        <v>3</v>
      </c>
      <c r="U44" s="49"/>
      <c r="V44" s="4">
        <v>3.3</v>
      </c>
      <c r="W44" s="4">
        <v>3.4</v>
      </c>
      <c r="X44" s="4">
        <v>3.4</v>
      </c>
      <c r="Y44" s="4">
        <v>3.3</v>
      </c>
      <c r="Z44" s="4">
        <v>3.2</v>
      </c>
      <c r="AA44" s="4">
        <v>3.2</v>
      </c>
      <c r="AB44" s="4">
        <v>3.1</v>
      </c>
      <c r="AC44" s="4">
        <v>3.1</v>
      </c>
      <c r="AD44" s="4">
        <v>3.1</v>
      </c>
      <c r="AE44" s="190">
        <v>3.2</v>
      </c>
    </row>
    <row r="45" spans="2:31">
      <c r="B45" s="3" t="s">
        <v>31</v>
      </c>
      <c r="C45" s="4"/>
      <c r="D45" s="4"/>
      <c r="E45" s="29">
        <f>E$26</f>
        <v>4.3082765167860533E-2</v>
      </c>
      <c r="F45" s="29">
        <f>F$26</f>
        <v>4.0340630433813363E-2</v>
      </c>
      <c r="G45" s="31">
        <f>G$26</f>
        <v>3.6965072745367519E-2</v>
      </c>
      <c r="I45" s="395" t="s">
        <v>12</v>
      </c>
      <c r="J45" s="396"/>
      <c r="K45" s="190">
        <v>0.2</v>
      </c>
      <c r="R45" s="204">
        <v>39569</v>
      </c>
      <c r="S45" s="47">
        <f>IF(('Data Tool'!$D$10/('Data and Formulas'!$K$41+(('Data Tool'!$D$9*'Data and Formulas'!$K$42)+('Data Tool'!$F$9*'Data and Formulas'!$K$45)+('Data Tool'!$G$9*'Data and Formulas'!$K$46))))&lt;'Data and Formulas'!$G$54, $V45,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$AD45, IF(('Data Tool'!$D$10/('Data and Formulas'!$K$41+(('Data Tool'!$D$9*'Data and Formulas'!$K$42)+('Data Tool'!$F$9*'Data and Formulas'!$K$45)+('Data Tool'!$G$9*'Data and Formulas'!$K$46))))&gt;='Data and Formulas'!$O$54, $AE45))))))))))</f>
        <v>3.7</v>
      </c>
      <c r="T45" s="48">
        <v>3.3</v>
      </c>
      <c r="U45" s="49"/>
      <c r="V45" s="4">
        <v>3.7</v>
      </c>
      <c r="W45" s="4">
        <v>3.7</v>
      </c>
      <c r="X45" s="4">
        <v>3.7</v>
      </c>
      <c r="Y45" s="4">
        <v>3.7</v>
      </c>
      <c r="Z45" s="4">
        <v>3.5</v>
      </c>
      <c r="AA45" s="4">
        <v>3.6</v>
      </c>
      <c r="AB45" s="4">
        <v>3.4</v>
      </c>
      <c r="AC45" s="4">
        <v>3.4</v>
      </c>
      <c r="AD45" s="4">
        <v>3.3</v>
      </c>
      <c r="AE45" s="190">
        <v>3.4</v>
      </c>
    </row>
    <row r="46" spans="2:31" ht="15.75" thickBot="1">
      <c r="B46" s="3" t="s">
        <v>104</v>
      </c>
      <c r="C46" s="4"/>
      <c r="D46" s="4"/>
      <c r="E46" s="29">
        <f>E$28</f>
        <v>5.7668076292396654E-2</v>
      </c>
      <c r="F46" s="29">
        <f>F$28</f>
        <v>6.0510945650720051E-2</v>
      </c>
      <c r="G46" s="31">
        <f>G$28</f>
        <v>6.2840623667124784E-2</v>
      </c>
      <c r="I46" s="390" t="s">
        <v>13</v>
      </c>
      <c r="J46" s="391"/>
      <c r="K46" s="200">
        <v>0.33</v>
      </c>
      <c r="R46" s="204">
        <v>39600</v>
      </c>
      <c r="S46" s="47">
        <f>IF(('Data Tool'!$D$10/('Data and Formulas'!$K$41+(('Data Tool'!$D$9*'Data and Formulas'!$K$42)+('Data Tool'!$F$9*'Data and Formulas'!$K$45)+('Data Tool'!$G$9*'Data and Formulas'!$K$46))))&lt;'Data and Formulas'!$G$54, $V46,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$AD46, IF(('Data Tool'!$D$10/('Data and Formulas'!$K$41+(('Data Tool'!$D$9*'Data and Formulas'!$K$42)+('Data Tool'!$F$9*'Data and Formulas'!$K$45)+('Data Tool'!$G$9*'Data and Formulas'!$K$46))))&gt;='Data and Formulas'!$O$54, $AE46))))))))))</f>
        <v>4.2</v>
      </c>
      <c r="T46" s="48">
        <v>3.7</v>
      </c>
      <c r="U46" s="49"/>
      <c r="V46" s="4">
        <v>4.0999999999999996</v>
      </c>
      <c r="W46" s="4">
        <v>4.2</v>
      </c>
      <c r="X46" s="4">
        <v>4.2</v>
      </c>
      <c r="Y46" s="4">
        <v>4.2</v>
      </c>
      <c r="Z46" s="4">
        <v>4</v>
      </c>
      <c r="AA46" s="4">
        <v>4</v>
      </c>
      <c r="AB46" s="4">
        <v>3.9</v>
      </c>
      <c r="AC46" s="4">
        <v>3.8</v>
      </c>
      <c r="AD46" s="4">
        <v>3.6</v>
      </c>
      <c r="AE46" s="190">
        <v>3.7</v>
      </c>
    </row>
    <row r="47" spans="2:31">
      <c r="B47" s="3" t="s">
        <v>36</v>
      </c>
      <c r="C47" s="4"/>
      <c r="D47" s="4"/>
      <c r="E47" s="29">
        <f>E$31</f>
        <v>3.3658410287391041E-2</v>
      </c>
      <c r="F47" s="29">
        <f>F$31</f>
        <v>3.0835079584466539E-2</v>
      </c>
      <c r="G47" s="31">
        <f>G$31</f>
        <v>3.2036396379318516E-2</v>
      </c>
      <c r="I47" s="10"/>
      <c r="R47" s="204">
        <v>39630</v>
      </c>
      <c r="S47" s="47">
        <f>IF(('Data Tool'!$D$10/('Data and Formulas'!$K$41+(('Data Tool'!$D$9*'Data and Formulas'!$K$42)+('Data Tool'!$F$9*'Data and Formulas'!$K$45)+('Data Tool'!$G$9*'Data and Formulas'!$K$46))))&lt;'Data and Formulas'!$G$54, $V47,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$AD47, IF(('Data Tool'!$D$10/('Data and Formulas'!$K$41+(('Data Tool'!$D$9*'Data and Formulas'!$K$42)+('Data Tool'!$F$9*'Data and Formulas'!$K$45)+('Data Tool'!$G$9*'Data and Formulas'!$K$46))))&gt;='Data and Formulas'!$O$54, $AE47))))))))))</f>
        <v>4.5999999999999996</v>
      </c>
      <c r="T47" s="48">
        <v>4.2</v>
      </c>
      <c r="U47" s="49"/>
      <c r="V47" s="4">
        <v>4.5999999999999996</v>
      </c>
      <c r="W47" s="4">
        <v>4.7</v>
      </c>
      <c r="X47" s="4">
        <v>4.7</v>
      </c>
      <c r="Y47" s="4">
        <v>4.5999999999999996</v>
      </c>
      <c r="Z47" s="4">
        <v>4.4000000000000004</v>
      </c>
      <c r="AA47" s="4">
        <v>4.5</v>
      </c>
      <c r="AB47" s="4">
        <v>4.3</v>
      </c>
      <c r="AC47" s="4">
        <v>4.3</v>
      </c>
      <c r="AD47" s="4">
        <v>4</v>
      </c>
      <c r="AE47" s="190">
        <v>4.2</v>
      </c>
    </row>
    <row r="48" spans="2:31">
      <c r="B48" s="3" t="s">
        <v>105</v>
      </c>
      <c r="C48" s="4"/>
      <c r="D48" s="4"/>
      <c r="E48" s="29">
        <f>E$35+E$36</f>
        <v>0.17076033485803055</v>
      </c>
      <c r="F48" s="29">
        <f>F$35+F$36</f>
        <v>0.15973962280975523</v>
      </c>
      <c r="G48" s="31">
        <f>G$35+G$36</f>
        <v>0.17003933462869059</v>
      </c>
      <c r="I48" s="10"/>
      <c r="R48" s="204">
        <v>39661</v>
      </c>
      <c r="S48" s="47">
        <f>IF(('Data Tool'!$D$10/('Data and Formulas'!$K$41+(('Data Tool'!$D$9*'Data and Formulas'!$K$42)+('Data Tool'!$F$9*'Data and Formulas'!$K$45)+('Data Tool'!$G$9*'Data and Formulas'!$K$46))))&lt;'Data and Formulas'!$G$54, $V48,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$AD48, IF(('Data Tool'!$D$10/('Data and Formulas'!$K$41+(('Data Tool'!$D$9*'Data and Formulas'!$K$42)+('Data Tool'!$F$9*'Data and Formulas'!$K$45)+('Data Tool'!$G$9*'Data and Formulas'!$K$46))))&gt;='Data and Formulas'!$O$54, $AE48))))))))))</f>
        <v>5</v>
      </c>
      <c r="T48" s="48">
        <v>4.4000000000000004</v>
      </c>
      <c r="U48" s="49"/>
      <c r="V48" s="4">
        <v>4.9000000000000004</v>
      </c>
      <c r="W48" s="4">
        <v>5.0999999999999996</v>
      </c>
      <c r="X48" s="4">
        <v>5.0999999999999996</v>
      </c>
      <c r="Y48" s="4">
        <v>5</v>
      </c>
      <c r="Z48" s="4">
        <v>4.7</v>
      </c>
      <c r="AA48" s="4">
        <v>4.7</v>
      </c>
      <c r="AB48" s="4">
        <v>4.5</v>
      </c>
      <c r="AC48" s="4">
        <v>4.4000000000000004</v>
      </c>
      <c r="AD48" s="4">
        <v>4.0999999999999996</v>
      </c>
      <c r="AE48" s="190">
        <v>4.3</v>
      </c>
    </row>
    <row r="49" spans="2:31" ht="15.75" thickBot="1">
      <c r="B49" s="6" t="s">
        <v>106</v>
      </c>
      <c r="C49" s="7"/>
      <c r="D49" s="7"/>
      <c r="E49" s="40">
        <f>E$37</f>
        <v>0.93682575299905069</v>
      </c>
      <c r="F49" s="40">
        <f>F$37</f>
        <v>0.87543804895447841</v>
      </c>
      <c r="G49" s="41">
        <f>G$37</f>
        <v>0.93447703900289092</v>
      </c>
      <c r="I49" s="10"/>
      <c r="R49" s="204">
        <v>39692</v>
      </c>
      <c r="S49" s="47">
        <f>IF(('Data Tool'!$D$10/('Data and Formulas'!$K$41+(('Data Tool'!$D$9*'Data and Formulas'!$K$42)+('Data Tool'!$F$9*'Data and Formulas'!$K$45)+('Data Tool'!$G$9*'Data and Formulas'!$K$46))))&lt;'Data and Formulas'!$G$54, $V49,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$W49,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$X49,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$Y49,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$Z49,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$AA49,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$AB49,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$AC49,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$AD49, IF(('Data Tool'!$D$10/('Data and Formulas'!$K$41+(('Data Tool'!$D$9*'Data and Formulas'!$K$42)+('Data Tool'!$F$9*'Data and Formulas'!$K$45)+('Data Tool'!$G$9*'Data and Formulas'!$K$46))))&gt;='Data and Formulas'!$O$54, $AE49))))))))))</f>
        <v>5.6</v>
      </c>
      <c r="T49" s="48">
        <v>4.8</v>
      </c>
      <c r="U49" s="49"/>
      <c r="V49" s="4">
        <v>5.6</v>
      </c>
      <c r="W49" s="4">
        <v>5.8</v>
      </c>
      <c r="X49" s="4">
        <v>6</v>
      </c>
      <c r="Y49" s="4">
        <v>5.6</v>
      </c>
      <c r="Z49" s="4">
        <v>5.3</v>
      </c>
      <c r="AA49" s="4">
        <v>5.2</v>
      </c>
      <c r="AB49" s="4">
        <v>5</v>
      </c>
      <c r="AC49" s="4">
        <v>4.9000000000000004</v>
      </c>
      <c r="AD49" s="4">
        <v>4.5999999999999996</v>
      </c>
      <c r="AE49" s="190">
        <v>4.7</v>
      </c>
    </row>
    <row r="50" spans="2:31">
      <c r="I50" s="10"/>
      <c r="R50" s="204">
        <v>39722</v>
      </c>
      <c r="S50" s="47">
        <f>IF(('Data Tool'!$D$10/('Data and Formulas'!$K$41+(('Data Tool'!$D$9*'Data and Formulas'!$K$42)+('Data Tool'!$F$9*'Data and Formulas'!$K$45)+('Data Tool'!$G$9*'Data and Formulas'!$K$46))))&lt;'Data and Formulas'!$G$54, $V50,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$AD50, IF(('Data Tool'!$D$10/('Data and Formulas'!$K$41+(('Data Tool'!$D$9*'Data and Formulas'!$K$42)+('Data Tool'!$F$9*'Data and Formulas'!$K$45)+('Data Tool'!$G$9*'Data and Formulas'!$K$46))))&gt;='Data and Formulas'!$O$54, $AE50))))))))))</f>
        <v>5.0999999999999996</v>
      </c>
      <c r="T50" s="48">
        <v>4.2</v>
      </c>
      <c r="U50" s="49"/>
      <c r="V50" s="4">
        <v>5.2</v>
      </c>
      <c r="W50" s="4">
        <v>5.3</v>
      </c>
      <c r="X50" s="4">
        <v>5.6</v>
      </c>
      <c r="Y50" s="4">
        <v>5.0999999999999996</v>
      </c>
      <c r="Z50" s="4">
        <v>4.8</v>
      </c>
      <c r="AA50" s="4">
        <v>4.5999999999999996</v>
      </c>
      <c r="AB50" s="4">
        <v>4.4000000000000004</v>
      </c>
      <c r="AC50" s="4">
        <v>4.3</v>
      </c>
      <c r="AD50" s="4">
        <v>4</v>
      </c>
      <c r="AE50" s="190">
        <v>4.0999999999999996</v>
      </c>
    </row>
    <row r="51" spans="2:31" ht="15.75" thickBot="1">
      <c r="R51" s="204">
        <v>39753</v>
      </c>
      <c r="S51" s="47">
        <f>IF(('Data Tool'!$D$10/('Data and Formulas'!$K$41+(('Data Tool'!$D$9*'Data and Formulas'!$K$42)+('Data Tool'!$F$9*'Data and Formulas'!$K$45)+('Data Tool'!$G$9*'Data and Formulas'!$K$46))))&lt;'Data and Formulas'!$G$54, $V51,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$AD51, IF(('Data Tool'!$D$10/('Data and Formulas'!$K$41+(('Data Tool'!$D$9*'Data and Formulas'!$K$42)+('Data Tool'!$F$9*'Data and Formulas'!$K$45)+('Data Tool'!$G$9*'Data and Formulas'!$K$46))))&gt;='Data and Formulas'!$O$54, $AE51))))))))))</f>
        <v>4.9000000000000004</v>
      </c>
      <c r="T51" s="48">
        <v>3.8</v>
      </c>
      <c r="U51" s="49"/>
      <c r="V51" s="4">
        <v>5</v>
      </c>
      <c r="W51" s="4">
        <v>5.0999999999999996</v>
      </c>
      <c r="X51" s="4">
        <v>5.4</v>
      </c>
      <c r="Y51" s="4">
        <v>4.9000000000000004</v>
      </c>
      <c r="Z51" s="4">
        <v>4.5</v>
      </c>
      <c r="AA51" s="4">
        <v>4.3</v>
      </c>
      <c r="AB51" s="4">
        <v>4.0999999999999996</v>
      </c>
      <c r="AC51" s="4">
        <v>3.9</v>
      </c>
      <c r="AD51" s="4">
        <v>3.7</v>
      </c>
      <c r="AE51" s="190">
        <v>3.8</v>
      </c>
    </row>
    <row r="52" spans="2:31" ht="18.75">
      <c r="B52" s="201" t="s">
        <v>0</v>
      </c>
      <c r="C52" s="1"/>
      <c r="D52" s="1"/>
      <c r="E52" s="1"/>
      <c r="F52" s="1"/>
      <c r="G52" s="1"/>
      <c r="H52" s="1"/>
      <c r="I52" s="1"/>
      <c r="J52" s="1"/>
      <c r="K52" s="1"/>
      <c r="L52" s="1"/>
      <c r="M52" s="1"/>
      <c r="N52" s="1"/>
      <c r="O52" s="1"/>
      <c r="P52" s="2"/>
      <c r="R52" s="204">
        <v>39783</v>
      </c>
      <c r="S52" s="47">
        <f>IF(('Data Tool'!$D$10/('Data and Formulas'!$K$41+(('Data Tool'!$D$9*'Data and Formulas'!$K$42)+('Data Tool'!$F$9*'Data and Formulas'!$K$45)+('Data Tool'!$G$9*'Data and Formulas'!$K$46))))&lt;'Data and Formulas'!$G$54, $V52,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$AD52, IF(('Data Tool'!$D$10/('Data and Formulas'!$K$41+(('Data Tool'!$D$9*'Data and Formulas'!$K$42)+('Data Tool'!$F$9*'Data and Formulas'!$K$45)+('Data Tool'!$G$9*'Data and Formulas'!$K$46))))&gt;='Data and Formulas'!$O$54, $AE52))))))))))</f>
        <v>4.0999999999999996</v>
      </c>
      <c r="T52" s="48">
        <v>3</v>
      </c>
      <c r="U52" s="49"/>
      <c r="V52" s="4">
        <v>4.3</v>
      </c>
      <c r="W52" s="4">
        <v>4.3</v>
      </c>
      <c r="X52" s="4">
        <v>4.5</v>
      </c>
      <c r="Y52" s="4">
        <v>4.0999999999999996</v>
      </c>
      <c r="Z52" s="4">
        <v>3.7</v>
      </c>
      <c r="AA52" s="4">
        <v>3.5</v>
      </c>
      <c r="AB52" s="4">
        <v>3.2</v>
      </c>
      <c r="AC52" s="4">
        <v>3</v>
      </c>
      <c r="AD52" s="4">
        <v>2.6</v>
      </c>
      <c r="AE52" s="190">
        <v>2.9</v>
      </c>
    </row>
    <row r="53" spans="2:31">
      <c r="B53" s="3"/>
      <c r="C53" s="4"/>
      <c r="D53" s="4"/>
      <c r="E53" s="4"/>
      <c r="F53" s="4" t="s">
        <v>4</v>
      </c>
      <c r="G53" s="4">
        <v>2</v>
      </c>
      <c r="H53" s="4">
        <v>3</v>
      </c>
      <c r="I53" s="4">
        <v>4</v>
      </c>
      <c r="J53" s="4">
        <v>5</v>
      </c>
      <c r="K53" s="4">
        <v>6</v>
      </c>
      <c r="L53" s="4">
        <v>7</v>
      </c>
      <c r="M53" s="4">
        <v>8</v>
      </c>
      <c r="N53" s="4">
        <v>9</v>
      </c>
      <c r="O53" s="4" t="s">
        <v>5</v>
      </c>
      <c r="P53" s="44" t="s">
        <v>7</v>
      </c>
      <c r="R53" s="204">
        <v>39814</v>
      </c>
      <c r="S53" s="47">
        <f>IF(('Data Tool'!$D$10/('Data and Formulas'!$K$41+(('Data Tool'!$D$9*'Data and Formulas'!$K$42)+('Data Tool'!$F$9*'Data and Formulas'!$K$45)+('Data Tool'!$G$9*'Data and Formulas'!$K$46))))&lt;'Data and Formulas'!$G$54, $V53,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$AD53, IF(('Data Tool'!$D$10/('Data and Formulas'!$K$41+(('Data Tool'!$D$9*'Data and Formulas'!$K$42)+('Data Tool'!$F$9*'Data and Formulas'!$K$45)+('Data Tool'!$G$9*'Data and Formulas'!$K$46))))&gt;='Data and Formulas'!$O$54, $AE53))))))))))</f>
        <v>4.2</v>
      </c>
      <c r="T53" s="48">
        <v>2.9</v>
      </c>
      <c r="U53" s="49"/>
      <c r="V53" s="4">
        <v>4.2</v>
      </c>
      <c r="W53" s="4">
        <v>4.3</v>
      </c>
      <c r="X53" s="4">
        <v>4.4000000000000004</v>
      </c>
      <c r="Y53" s="4">
        <v>4.2</v>
      </c>
      <c r="Z53" s="4">
        <v>3.7</v>
      </c>
      <c r="AA53" s="4">
        <v>3.3</v>
      </c>
      <c r="AB53" s="4">
        <v>3.1</v>
      </c>
      <c r="AC53" s="4">
        <v>2.8</v>
      </c>
      <c r="AD53" s="4">
        <v>2.4</v>
      </c>
      <c r="AE53" s="190">
        <v>2.8</v>
      </c>
    </row>
    <row r="54" spans="2:31">
      <c r="B54" s="397" t="s">
        <v>2</v>
      </c>
      <c r="C54" s="398"/>
      <c r="D54" s="398"/>
      <c r="E54" s="4" t="s">
        <v>3</v>
      </c>
      <c r="F54" s="4">
        <v>0</v>
      </c>
      <c r="G54" s="4">
        <v>13992</v>
      </c>
      <c r="H54" s="4">
        <v>17671</v>
      </c>
      <c r="I54" s="4">
        <v>20659</v>
      </c>
      <c r="J54" s="4">
        <v>23663</v>
      </c>
      <c r="K54" s="4">
        <v>27310</v>
      </c>
      <c r="L54" s="4">
        <v>31564</v>
      </c>
      <c r="M54" s="4">
        <v>36866</v>
      </c>
      <c r="N54" s="4">
        <v>43600</v>
      </c>
      <c r="O54" s="4">
        <v>56297</v>
      </c>
      <c r="P54" s="5"/>
      <c r="R54" s="204">
        <v>39845</v>
      </c>
      <c r="S54" s="47">
        <f>IF(('Data Tool'!$D$10/('Data and Formulas'!$K$41+(('Data Tool'!$D$9*'Data and Formulas'!$K$42)+('Data Tool'!$F$9*'Data and Formulas'!$K$45)+('Data Tool'!$G$9*'Data and Formulas'!$K$46))))&lt;'Data and Formulas'!$G$54, $V54,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$AD54, IF(('Data Tool'!$D$10/('Data and Formulas'!$K$41+(('Data Tool'!$D$9*'Data and Formulas'!$K$42)+('Data Tool'!$F$9*'Data and Formulas'!$K$45)+('Data Tool'!$G$9*'Data and Formulas'!$K$46))))&gt;='Data and Formulas'!$O$54, $AE54))))))))))</f>
        <v>4.0999999999999996</v>
      </c>
      <c r="T54" s="48">
        <v>3.1</v>
      </c>
      <c r="U54" s="49"/>
      <c r="V54" s="4">
        <v>4.0999999999999996</v>
      </c>
      <c r="W54" s="4">
        <v>4.2</v>
      </c>
      <c r="X54" s="4">
        <v>4.3</v>
      </c>
      <c r="Y54" s="4">
        <v>4.0999999999999996</v>
      </c>
      <c r="Z54" s="4">
        <v>3.7</v>
      </c>
      <c r="AA54" s="4">
        <v>3.4</v>
      </c>
      <c r="AB54" s="4">
        <v>3.2</v>
      </c>
      <c r="AC54" s="4">
        <v>3</v>
      </c>
      <c r="AD54" s="4">
        <v>2.6</v>
      </c>
      <c r="AE54" s="190">
        <v>2.9</v>
      </c>
    </row>
    <row r="55" spans="2:31">
      <c r="B55" s="397"/>
      <c r="C55" s="398"/>
      <c r="D55" s="398"/>
      <c r="E55" s="4" t="s">
        <v>6</v>
      </c>
      <c r="F55" s="4">
        <v>0</v>
      </c>
      <c r="G55" s="4">
        <v>13586</v>
      </c>
      <c r="H55" s="4">
        <v>17340</v>
      </c>
      <c r="I55" s="4">
        <v>20007</v>
      </c>
      <c r="J55" s="4">
        <v>22935</v>
      </c>
      <c r="K55" s="4">
        <v>26332</v>
      </c>
      <c r="L55" s="4">
        <v>30425</v>
      </c>
      <c r="M55" s="4">
        <v>35586</v>
      </c>
      <c r="N55" s="4">
        <v>42216</v>
      </c>
      <c r="O55" s="4">
        <v>53448</v>
      </c>
      <c r="P55" s="5"/>
      <c r="R55" s="204">
        <v>39873</v>
      </c>
      <c r="S55" s="47">
        <f>IF(('Data Tool'!$D$10/('Data and Formulas'!$K$41+(('Data Tool'!$D$9*'Data and Formulas'!$K$42)+('Data Tool'!$F$9*'Data and Formulas'!$K$45)+('Data Tool'!$G$9*'Data and Formulas'!$K$46))))&lt;'Data and Formulas'!$G$54, $V55,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$AD55, IF(('Data Tool'!$D$10/('Data and Formulas'!$K$41+(('Data Tool'!$D$9*'Data and Formulas'!$K$42)+('Data Tool'!$F$9*'Data and Formulas'!$K$45)+('Data Tool'!$G$9*'Data and Formulas'!$K$46))))&gt;='Data and Formulas'!$O$54, $AE55))))))))))</f>
        <v>3.8</v>
      </c>
      <c r="T55" s="48">
        <v>2.8</v>
      </c>
      <c r="U55" s="49"/>
      <c r="V55" s="4">
        <v>3.8</v>
      </c>
      <c r="W55" s="4">
        <v>3.9</v>
      </c>
      <c r="X55" s="4">
        <v>3.9</v>
      </c>
      <c r="Y55" s="4">
        <v>3.8</v>
      </c>
      <c r="Z55" s="4">
        <v>3.4</v>
      </c>
      <c r="AA55" s="4">
        <v>3.1</v>
      </c>
      <c r="AB55" s="4">
        <v>2.9</v>
      </c>
      <c r="AC55" s="4">
        <v>2.7</v>
      </c>
      <c r="AD55" s="4">
        <v>2.4</v>
      </c>
      <c r="AE55" s="190">
        <v>2.6</v>
      </c>
    </row>
    <row r="56" spans="2:31">
      <c r="B56" s="397"/>
      <c r="C56" s="398"/>
      <c r="D56" s="398"/>
      <c r="E56" s="4" t="s">
        <v>81</v>
      </c>
      <c r="F56" s="4">
        <v>0</v>
      </c>
      <c r="G56" s="4">
        <v>12870</v>
      </c>
      <c r="H56" s="4">
        <v>16359</v>
      </c>
      <c r="I56" s="4">
        <v>19193</v>
      </c>
      <c r="J56" s="4">
        <v>22210</v>
      </c>
      <c r="K56" s="4">
        <v>25660</v>
      </c>
      <c r="L56" s="4">
        <v>29767</v>
      </c>
      <c r="M56" s="4">
        <v>34628</v>
      </c>
      <c r="N56" s="4">
        <v>41853</v>
      </c>
      <c r="O56" s="4">
        <v>54233</v>
      </c>
      <c r="P56" s="5"/>
      <c r="R56" s="204">
        <v>39904</v>
      </c>
      <c r="S56" s="47">
        <f>IF(('Data Tool'!$D$10/('Data and Formulas'!$K$41+(('Data Tool'!$D$9*'Data and Formulas'!$K$42)+('Data Tool'!$F$9*'Data and Formulas'!$K$45)+('Data Tool'!$G$9*'Data and Formulas'!$K$46))))&lt;'Data and Formulas'!$G$54, $V56,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$AD56, IF(('Data Tool'!$D$10/('Data and Formulas'!$K$41+(('Data Tool'!$D$9*'Data and Formulas'!$K$42)+('Data Tool'!$F$9*'Data and Formulas'!$K$45)+('Data Tool'!$G$9*'Data and Formulas'!$K$46))))&gt;='Data and Formulas'!$O$54, $AE56))))))))))</f>
        <v>3</v>
      </c>
      <c r="T56" s="48">
        <v>2.2999999999999998</v>
      </c>
      <c r="U56" s="49"/>
      <c r="V56" s="4">
        <v>3</v>
      </c>
      <c r="W56" s="4">
        <v>3.1</v>
      </c>
      <c r="X56" s="4">
        <v>3.1</v>
      </c>
      <c r="Y56" s="4">
        <v>3</v>
      </c>
      <c r="Z56" s="4">
        <v>2.7</v>
      </c>
      <c r="AA56" s="4">
        <v>2.5</v>
      </c>
      <c r="AB56" s="4">
        <v>2.2999999999999998</v>
      </c>
      <c r="AC56" s="4">
        <v>2.2000000000000002</v>
      </c>
      <c r="AD56" s="4">
        <v>1.9</v>
      </c>
      <c r="AE56" s="190">
        <v>2.2000000000000002</v>
      </c>
    </row>
    <row r="57" spans="2:31">
      <c r="B57" s="3"/>
      <c r="C57" s="4"/>
      <c r="D57" s="4"/>
      <c r="E57" s="4"/>
      <c r="F57" s="4"/>
      <c r="G57" s="4"/>
      <c r="H57" s="4"/>
      <c r="I57" s="4"/>
      <c r="J57" s="4"/>
      <c r="K57" s="4"/>
      <c r="L57" s="4"/>
      <c r="M57" s="4"/>
      <c r="N57" s="4"/>
      <c r="O57" s="4"/>
      <c r="P57" s="5"/>
      <c r="R57" s="204">
        <v>39934</v>
      </c>
      <c r="S57" s="47">
        <f>IF(('Data Tool'!$D$10/('Data and Formulas'!$K$41+(('Data Tool'!$D$9*'Data and Formulas'!$K$42)+('Data Tool'!$F$9*'Data and Formulas'!$K$45)+('Data Tool'!$G$9*'Data and Formulas'!$K$46))))&lt;'Data and Formulas'!$G$54, $V57,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$AD57, IF(('Data Tool'!$D$10/('Data and Formulas'!$K$41+(('Data Tool'!$D$9*'Data and Formulas'!$K$42)+('Data Tool'!$F$9*'Data and Formulas'!$K$45)+('Data Tool'!$G$9*'Data and Formulas'!$K$46))))&gt;='Data and Formulas'!$O$54, $AE57))))))))))</f>
        <v>2.8</v>
      </c>
      <c r="T57" s="48">
        <v>2.1</v>
      </c>
      <c r="U57" s="49"/>
      <c r="V57" s="4">
        <v>2.7</v>
      </c>
      <c r="W57" s="4">
        <v>2.8</v>
      </c>
      <c r="X57" s="4">
        <v>2.9</v>
      </c>
      <c r="Y57" s="4">
        <v>2.8</v>
      </c>
      <c r="Z57" s="4">
        <v>2.5</v>
      </c>
      <c r="AA57" s="4">
        <v>2.2999999999999998</v>
      </c>
      <c r="AB57" s="4">
        <v>2.2000000000000002</v>
      </c>
      <c r="AC57" s="4">
        <v>2.1</v>
      </c>
      <c r="AD57" s="4">
        <v>1.8</v>
      </c>
      <c r="AE57" s="190">
        <v>2</v>
      </c>
    </row>
    <row r="58" spans="2:31">
      <c r="B58" s="397" t="s">
        <v>1</v>
      </c>
      <c r="C58" s="398"/>
      <c r="D58" s="398"/>
      <c r="E58" s="4" t="s">
        <v>3</v>
      </c>
      <c r="F58" s="4">
        <v>9570</v>
      </c>
      <c r="G58" s="4">
        <v>15527</v>
      </c>
      <c r="H58" s="4">
        <v>18724</v>
      </c>
      <c r="I58" s="4">
        <v>21486</v>
      </c>
      <c r="J58" s="4">
        <v>24459</v>
      </c>
      <c r="K58" s="4">
        <v>28289</v>
      </c>
      <c r="L58" s="4">
        <v>32850</v>
      </c>
      <c r="M58" s="4">
        <v>38762</v>
      </c>
      <c r="N58" s="4">
        <v>46927</v>
      </c>
      <c r="O58" s="4">
        <v>77819</v>
      </c>
      <c r="P58" s="5">
        <v>35247</v>
      </c>
      <c r="R58" s="204">
        <v>39965</v>
      </c>
      <c r="S58" s="47">
        <f>IF(('Data Tool'!$D$10/('Data and Formulas'!$K$41+(('Data Tool'!$D$9*'Data and Formulas'!$K$42)+('Data Tool'!$F$9*'Data and Formulas'!$K$45)+('Data Tool'!$G$9*'Data and Formulas'!$K$46))))&lt;'Data and Formulas'!$G$54, $V58,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$AD58, IF(('Data Tool'!$D$10/('Data and Formulas'!$K$41+(('Data Tool'!$D$9*'Data and Formulas'!$K$42)+('Data Tool'!$F$9*'Data and Formulas'!$K$45)+('Data Tool'!$G$9*'Data and Formulas'!$K$46))))&gt;='Data and Formulas'!$O$54, $AE58))))))))))</f>
        <v>2.2999999999999998</v>
      </c>
      <c r="T58" s="48">
        <v>1.7</v>
      </c>
      <c r="U58" s="49"/>
      <c r="V58" s="4">
        <v>2.2000000000000002</v>
      </c>
      <c r="W58" s="4">
        <v>2.2999999999999998</v>
      </c>
      <c r="X58" s="4">
        <v>2.4</v>
      </c>
      <c r="Y58" s="4">
        <v>2.2999999999999998</v>
      </c>
      <c r="Z58" s="4">
        <v>2</v>
      </c>
      <c r="AA58" s="4">
        <v>1.9</v>
      </c>
      <c r="AB58" s="4">
        <v>1.7</v>
      </c>
      <c r="AC58" s="4">
        <v>1.6</v>
      </c>
      <c r="AD58" s="4">
        <v>1.4</v>
      </c>
      <c r="AE58" s="190">
        <v>1.6</v>
      </c>
    </row>
    <row r="59" spans="2:31">
      <c r="B59" s="397"/>
      <c r="C59" s="398"/>
      <c r="D59" s="398"/>
      <c r="E59" s="4" t="s">
        <v>6</v>
      </c>
      <c r="F59" s="4">
        <v>9572</v>
      </c>
      <c r="G59" s="4">
        <v>15923</v>
      </c>
      <c r="H59" s="4">
        <v>19096</v>
      </c>
      <c r="I59" s="4">
        <v>22120</v>
      </c>
      <c r="J59" s="4">
        <v>25395</v>
      </c>
      <c r="K59" s="4">
        <v>29433</v>
      </c>
      <c r="L59" s="4">
        <v>34120</v>
      </c>
      <c r="M59" s="4">
        <v>40015</v>
      </c>
      <c r="N59" s="4">
        <v>49280</v>
      </c>
      <c r="O59" s="4">
        <v>81805</v>
      </c>
      <c r="P59" s="5">
        <v>32676</v>
      </c>
      <c r="R59" s="204">
        <v>39995</v>
      </c>
      <c r="S59" s="47">
        <f>IF(('Data Tool'!$D$10/('Data and Formulas'!$K$41+(('Data Tool'!$D$9*'Data and Formulas'!$K$42)+('Data Tool'!$F$9*'Data and Formulas'!$K$45)+('Data Tool'!$G$9*'Data and Formulas'!$K$46))))&lt;'Data and Formulas'!$G$54, $V59,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$W59,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$X59,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$Y59,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$Z59,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$AA59,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$AB59,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$AC59,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$AD59, IF(('Data Tool'!$D$10/('Data and Formulas'!$K$41+(('Data Tool'!$D$9*'Data and Formulas'!$K$42)+('Data Tool'!$F$9*'Data and Formulas'!$K$45)+('Data Tool'!$G$9*'Data and Formulas'!$K$46))))&gt;='Data and Formulas'!$O$54, $AE59))))))))))</f>
        <v>2.2000000000000002</v>
      </c>
      <c r="T59" s="48">
        <v>1.6</v>
      </c>
      <c r="U59" s="49"/>
      <c r="V59" s="4">
        <v>2</v>
      </c>
      <c r="W59" s="4">
        <v>2.2000000000000002</v>
      </c>
      <c r="X59" s="4">
        <v>2.4</v>
      </c>
      <c r="Y59" s="4">
        <v>2.2000000000000002</v>
      </c>
      <c r="Z59" s="4">
        <v>1.9</v>
      </c>
      <c r="AA59" s="4">
        <v>1.7</v>
      </c>
      <c r="AB59" s="4">
        <v>1.7</v>
      </c>
      <c r="AC59" s="4">
        <v>1.6</v>
      </c>
      <c r="AD59" s="4">
        <v>1.4</v>
      </c>
      <c r="AE59" s="190">
        <v>1.6</v>
      </c>
    </row>
    <row r="60" spans="2:31">
      <c r="B60" s="397"/>
      <c r="C60" s="398"/>
      <c r="D60" s="398"/>
      <c r="E60" s="4" t="s">
        <v>81</v>
      </c>
      <c r="F60" s="4">
        <v>9037</v>
      </c>
      <c r="G60" s="4">
        <v>14730</v>
      </c>
      <c r="H60" s="4">
        <v>17819</v>
      </c>
      <c r="I60" s="4">
        <v>20682</v>
      </c>
      <c r="J60" s="4">
        <v>23906</v>
      </c>
      <c r="K60" s="4">
        <v>27760</v>
      </c>
      <c r="L60" s="4">
        <v>32048</v>
      </c>
      <c r="M60" s="4">
        <v>37976</v>
      </c>
      <c r="N60" s="4">
        <v>47155</v>
      </c>
      <c r="O60" s="4">
        <v>77843</v>
      </c>
      <c r="P60" s="5">
        <v>30895</v>
      </c>
      <c r="R60" s="204">
        <v>40026</v>
      </c>
      <c r="S60" s="47">
        <f>IF(('Data Tool'!$D$10/('Data and Formulas'!$K$41+(('Data Tool'!$D$9*'Data and Formulas'!$K$42)+('Data Tool'!$F$9*'Data and Formulas'!$K$45)+('Data Tool'!$G$9*'Data and Formulas'!$K$46))))&lt;'Data and Formulas'!$G$54, $V60,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$AD60, IF(('Data Tool'!$D$10/('Data and Formulas'!$K$41+(('Data Tool'!$D$9*'Data and Formulas'!$K$42)+('Data Tool'!$F$9*'Data and Formulas'!$K$45)+('Data Tool'!$G$9*'Data and Formulas'!$K$46))))&gt;='Data and Formulas'!$O$54, $AE60))))))))))</f>
        <v>1.7</v>
      </c>
      <c r="T60" s="48">
        <v>1.4</v>
      </c>
      <c r="U60" s="49"/>
      <c r="V60" s="4">
        <v>1.5</v>
      </c>
      <c r="W60" s="4">
        <v>1.6</v>
      </c>
      <c r="X60" s="4">
        <v>1.8</v>
      </c>
      <c r="Y60" s="4">
        <v>1.7</v>
      </c>
      <c r="Z60" s="4">
        <v>1.5</v>
      </c>
      <c r="AA60" s="4">
        <v>1.4</v>
      </c>
      <c r="AB60" s="4">
        <v>1.4</v>
      </c>
      <c r="AC60" s="4">
        <v>1.4</v>
      </c>
      <c r="AD60" s="4">
        <v>1.3</v>
      </c>
      <c r="AE60" s="190">
        <v>1.5</v>
      </c>
    </row>
    <row r="61" spans="2:31">
      <c r="B61" s="3"/>
      <c r="C61" s="4"/>
      <c r="D61" s="4"/>
      <c r="E61" s="4"/>
      <c r="F61" s="4"/>
      <c r="G61" s="4"/>
      <c r="H61" s="4"/>
      <c r="I61" s="4"/>
      <c r="J61" s="4"/>
      <c r="K61" s="4"/>
      <c r="L61" s="4"/>
      <c r="M61" s="4"/>
      <c r="N61" s="4"/>
      <c r="O61" s="4"/>
      <c r="P61" s="5"/>
      <c r="R61" s="204">
        <v>40057</v>
      </c>
      <c r="S61" s="47">
        <f>IF(('Data Tool'!$D$10/('Data and Formulas'!$K$41+(('Data Tool'!$D$9*'Data and Formulas'!$K$42)+('Data Tool'!$F$9*'Data and Formulas'!$K$45)+('Data Tool'!$G$9*'Data and Formulas'!$K$46))))&lt;'Data and Formulas'!$G$54, $V61,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$AD61, IF(('Data Tool'!$D$10/('Data and Formulas'!$K$41+(('Data Tool'!$D$9*'Data and Formulas'!$K$42)+('Data Tool'!$F$9*'Data and Formulas'!$K$45)+('Data Tool'!$G$9*'Data and Formulas'!$K$46))))&gt;='Data and Formulas'!$O$54, $AE61))))))))))</f>
        <v>1</v>
      </c>
      <c r="T61" s="48">
        <v>1</v>
      </c>
      <c r="U61" s="49"/>
      <c r="V61" s="4">
        <v>0.9</v>
      </c>
      <c r="W61" s="4">
        <v>0.8</v>
      </c>
      <c r="X61" s="4">
        <v>0.9</v>
      </c>
      <c r="Y61" s="4">
        <v>1</v>
      </c>
      <c r="Z61" s="4">
        <v>1</v>
      </c>
      <c r="AA61" s="4">
        <v>0.9</v>
      </c>
      <c r="AB61" s="4">
        <v>0.9</v>
      </c>
      <c r="AC61" s="4">
        <v>1</v>
      </c>
      <c r="AD61" s="4">
        <v>0.9</v>
      </c>
      <c r="AE61" s="190">
        <v>1.1000000000000001</v>
      </c>
    </row>
    <row r="62" spans="2:31">
      <c r="B62" s="397" t="s">
        <v>45</v>
      </c>
      <c r="C62" s="398"/>
      <c r="D62" s="398"/>
      <c r="E62" s="4" t="s">
        <v>3</v>
      </c>
      <c r="F62" s="4">
        <f t="shared" ref="F62:P62" si="7">F58/52</f>
        <v>184.03846153846155</v>
      </c>
      <c r="G62" s="4">
        <f t="shared" si="7"/>
        <v>298.59615384615387</v>
      </c>
      <c r="H62" s="4">
        <f t="shared" si="7"/>
        <v>360.07692307692309</v>
      </c>
      <c r="I62" s="4">
        <f t="shared" si="7"/>
        <v>413.19230769230768</v>
      </c>
      <c r="J62" s="4">
        <f t="shared" si="7"/>
        <v>470.36538461538464</v>
      </c>
      <c r="K62" s="4">
        <f t="shared" si="7"/>
        <v>544.01923076923072</v>
      </c>
      <c r="L62" s="4">
        <f t="shared" si="7"/>
        <v>631.73076923076928</v>
      </c>
      <c r="M62" s="4">
        <f t="shared" si="7"/>
        <v>745.42307692307691</v>
      </c>
      <c r="N62" s="4">
        <f t="shared" si="7"/>
        <v>902.44230769230774</v>
      </c>
      <c r="O62" s="4">
        <f t="shared" si="7"/>
        <v>1496.5192307692307</v>
      </c>
      <c r="P62" s="5">
        <f t="shared" si="7"/>
        <v>677.82692307692309</v>
      </c>
      <c r="R62" s="204">
        <v>40087</v>
      </c>
      <c r="S62" s="47">
        <f>IF(('Data Tool'!$D$10/('Data and Formulas'!$K$41+(('Data Tool'!$D$9*'Data and Formulas'!$K$42)+('Data Tool'!$F$9*'Data and Formulas'!$K$45)+('Data Tool'!$G$9*'Data and Formulas'!$K$46))))&lt;'Data and Formulas'!$G$54, $V62,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$AD62, IF(('Data Tool'!$D$10/('Data and Formulas'!$K$41+(('Data Tool'!$D$9*'Data and Formulas'!$K$42)+('Data Tool'!$F$9*'Data and Formulas'!$K$45)+('Data Tool'!$G$9*'Data and Formulas'!$K$46))))&gt;='Data and Formulas'!$O$54, $AE62))))))))))</f>
        <v>1.2</v>
      </c>
      <c r="T62" s="48">
        <v>1.2</v>
      </c>
      <c r="U62" s="49"/>
      <c r="V62" s="4">
        <v>1</v>
      </c>
      <c r="W62" s="4">
        <v>0.9</v>
      </c>
      <c r="X62" s="4">
        <v>1</v>
      </c>
      <c r="Y62" s="4">
        <v>1.2</v>
      </c>
      <c r="Z62" s="4">
        <v>1.2</v>
      </c>
      <c r="AA62" s="4">
        <v>1.1000000000000001</v>
      </c>
      <c r="AB62" s="4">
        <v>1.1000000000000001</v>
      </c>
      <c r="AC62" s="4">
        <v>1.2</v>
      </c>
      <c r="AD62" s="4">
        <v>1.1000000000000001</v>
      </c>
      <c r="AE62" s="190">
        <v>1.3</v>
      </c>
    </row>
    <row r="63" spans="2:31">
      <c r="B63" s="397"/>
      <c r="C63" s="398"/>
      <c r="D63" s="398"/>
      <c r="E63" s="4" t="s">
        <v>6</v>
      </c>
      <c r="F63" s="4">
        <f t="shared" ref="F63:P63" si="8">F59/52</f>
        <v>184.07692307692307</v>
      </c>
      <c r="G63" s="4">
        <f t="shared" si="8"/>
        <v>306.21153846153845</v>
      </c>
      <c r="H63" s="4">
        <f t="shared" si="8"/>
        <v>367.23076923076923</v>
      </c>
      <c r="I63" s="4">
        <f t="shared" si="8"/>
        <v>425.38461538461536</v>
      </c>
      <c r="J63" s="4">
        <f t="shared" si="8"/>
        <v>488.36538461538464</v>
      </c>
      <c r="K63" s="4">
        <f t="shared" si="8"/>
        <v>566.01923076923072</v>
      </c>
      <c r="L63" s="4">
        <f t="shared" si="8"/>
        <v>656.15384615384619</v>
      </c>
      <c r="M63" s="4">
        <f t="shared" si="8"/>
        <v>769.51923076923072</v>
      </c>
      <c r="N63" s="4">
        <f t="shared" si="8"/>
        <v>947.69230769230774</v>
      </c>
      <c r="O63" s="4">
        <f t="shared" si="8"/>
        <v>1573.1730769230769</v>
      </c>
      <c r="P63" s="5">
        <f t="shared" si="8"/>
        <v>628.38461538461536</v>
      </c>
      <c r="R63" s="204">
        <v>40118</v>
      </c>
      <c r="S63" s="47">
        <f>IF(('Data Tool'!$D$10/('Data and Formulas'!$K$41+(('Data Tool'!$D$9*'Data and Formulas'!$K$42)+('Data Tool'!$F$9*'Data and Formulas'!$K$45)+('Data Tool'!$G$9*'Data and Formulas'!$K$46))))&lt;'Data and Formulas'!$G$54, $V63,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$AD63, IF(('Data Tool'!$D$10/('Data and Formulas'!$K$41+(('Data Tool'!$D$9*'Data and Formulas'!$K$42)+('Data Tool'!$F$9*'Data and Formulas'!$K$45)+('Data Tool'!$G$9*'Data and Formulas'!$K$46))))&gt;='Data and Formulas'!$O$54, $AE63))))))))))</f>
        <v>1.3</v>
      </c>
      <c r="T63" s="48">
        <v>1.5</v>
      </c>
      <c r="U63" s="49"/>
      <c r="V63" s="4">
        <v>1</v>
      </c>
      <c r="W63" s="4">
        <v>1</v>
      </c>
      <c r="X63" s="4">
        <v>1.1000000000000001</v>
      </c>
      <c r="Y63" s="4">
        <v>1.3</v>
      </c>
      <c r="Z63" s="4">
        <v>1.4</v>
      </c>
      <c r="AA63" s="4">
        <v>1.4</v>
      </c>
      <c r="AB63" s="4">
        <v>1.4</v>
      </c>
      <c r="AC63" s="4">
        <v>1.5</v>
      </c>
      <c r="AD63" s="4">
        <v>1.3</v>
      </c>
      <c r="AE63" s="190">
        <v>1.5</v>
      </c>
    </row>
    <row r="64" spans="2:31">
      <c r="B64" s="397"/>
      <c r="C64" s="398"/>
      <c r="D64" s="398"/>
      <c r="E64" s="4" t="s">
        <v>81</v>
      </c>
      <c r="F64" s="4">
        <f t="shared" ref="F64:P64" si="9">F60/52</f>
        <v>173.78846153846155</v>
      </c>
      <c r="G64" s="4">
        <f t="shared" si="9"/>
        <v>283.26923076923077</v>
      </c>
      <c r="H64" s="4">
        <f t="shared" si="9"/>
        <v>342.67307692307691</v>
      </c>
      <c r="I64" s="4">
        <f t="shared" si="9"/>
        <v>397.73076923076923</v>
      </c>
      <c r="J64" s="4">
        <f t="shared" si="9"/>
        <v>459.73076923076923</v>
      </c>
      <c r="K64" s="4">
        <f t="shared" si="9"/>
        <v>533.84615384615381</v>
      </c>
      <c r="L64" s="4">
        <f t="shared" si="9"/>
        <v>616.30769230769226</v>
      </c>
      <c r="M64" s="4">
        <f t="shared" si="9"/>
        <v>730.30769230769226</v>
      </c>
      <c r="N64" s="4">
        <f t="shared" si="9"/>
        <v>906.82692307692309</v>
      </c>
      <c r="O64" s="4">
        <f t="shared" si="9"/>
        <v>1496.9807692307693</v>
      </c>
      <c r="P64" s="5">
        <f t="shared" si="9"/>
        <v>594.13461538461536</v>
      </c>
      <c r="R64" s="204">
        <v>40148</v>
      </c>
      <c r="S64" s="47">
        <f>IF(('Data Tool'!$D$10/('Data and Formulas'!$K$41+(('Data Tool'!$D$9*'Data and Formulas'!$K$42)+('Data Tool'!$F$9*'Data and Formulas'!$K$45)+('Data Tool'!$G$9*'Data and Formulas'!$K$46))))&lt;'Data and Formulas'!$G$54, $V64,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$AD64, IF(('Data Tool'!$D$10/('Data and Formulas'!$K$41+(('Data Tool'!$D$9*'Data and Formulas'!$K$42)+('Data Tool'!$F$9*'Data and Formulas'!$K$45)+('Data Tool'!$G$9*'Data and Formulas'!$K$46))))&gt;='Data and Formulas'!$O$54, $AE64))))))))))</f>
        <v>1.7</v>
      </c>
      <c r="T64" s="48">
        <v>2.1</v>
      </c>
      <c r="U64" s="49"/>
      <c r="V64" s="4">
        <v>1.4</v>
      </c>
      <c r="W64" s="4">
        <v>1.5</v>
      </c>
      <c r="X64" s="4">
        <v>1.8</v>
      </c>
      <c r="Y64" s="4">
        <v>1.7</v>
      </c>
      <c r="Z64" s="4">
        <v>1.9</v>
      </c>
      <c r="AA64" s="4">
        <v>1.9</v>
      </c>
      <c r="AB64" s="4">
        <v>2</v>
      </c>
      <c r="AC64" s="4">
        <v>2.1</v>
      </c>
      <c r="AD64" s="4">
        <v>2.2000000000000002</v>
      </c>
      <c r="AE64" s="190">
        <v>2.2999999999999998</v>
      </c>
    </row>
    <row r="65" spans="2:31">
      <c r="B65" s="3"/>
      <c r="C65" s="4"/>
      <c r="D65" s="4"/>
      <c r="E65" s="4"/>
      <c r="F65" s="4"/>
      <c r="G65" s="4"/>
      <c r="H65" s="4"/>
      <c r="I65" s="4"/>
      <c r="J65" s="4"/>
      <c r="K65" s="4"/>
      <c r="L65" s="4"/>
      <c r="M65" s="4"/>
      <c r="N65" s="4"/>
      <c r="O65" s="4"/>
      <c r="P65" s="5"/>
      <c r="R65" s="204">
        <v>40179</v>
      </c>
      <c r="S65" s="47">
        <f>IF(('Data Tool'!$D$10/('Data and Formulas'!$K$41+(('Data Tool'!$D$9*'Data and Formulas'!$K$42)+('Data Tool'!$F$9*'Data and Formulas'!$K$45)+('Data Tool'!$G$9*'Data and Formulas'!$K$46))))&lt;'Data and Formulas'!$G$54, $V65,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$AD65, IF(('Data Tool'!$D$10/('Data and Formulas'!$K$41+(('Data Tool'!$D$9*'Data and Formulas'!$K$42)+('Data Tool'!$F$9*'Data and Formulas'!$K$45)+('Data Tool'!$G$9*'Data and Formulas'!$K$46))))&gt;='Data and Formulas'!$O$54, $AE65))))))))))</f>
        <v>2</v>
      </c>
      <c r="T65" s="48">
        <v>2.6</v>
      </c>
      <c r="U65" s="49"/>
      <c r="V65" s="4">
        <v>1.7</v>
      </c>
      <c r="W65" s="4">
        <v>1.8</v>
      </c>
      <c r="X65" s="4">
        <v>2.1</v>
      </c>
      <c r="Y65" s="4">
        <v>2</v>
      </c>
      <c r="Z65" s="4">
        <v>2.2000000000000002</v>
      </c>
      <c r="AA65" s="4">
        <v>2.2999999999999998</v>
      </c>
      <c r="AB65" s="4">
        <v>2.2000000000000002</v>
      </c>
      <c r="AC65" s="4">
        <v>2.5</v>
      </c>
      <c r="AD65" s="4">
        <v>2.6</v>
      </c>
      <c r="AE65" s="190">
        <v>2.6</v>
      </c>
    </row>
    <row r="66" spans="2:31">
      <c r="B66" s="397" t="s">
        <v>47</v>
      </c>
      <c r="C66" s="398"/>
      <c r="D66" s="398"/>
      <c r="E66" s="4" t="s">
        <v>3</v>
      </c>
      <c r="F66" s="4">
        <v>9654</v>
      </c>
      <c r="G66" s="4">
        <v>17129</v>
      </c>
      <c r="H66" s="4">
        <v>19698</v>
      </c>
      <c r="I66" s="4">
        <v>23174</v>
      </c>
      <c r="J66" s="4">
        <v>27447</v>
      </c>
      <c r="K66" s="4">
        <v>31887</v>
      </c>
      <c r="L66" s="4">
        <v>36677</v>
      </c>
      <c r="M66" s="4">
        <v>45439</v>
      </c>
      <c r="N66" s="4">
        <v>54211</v>
      </c>
      <c r="O66" s="4">
        <v>87157</v>
      </c>
      <c r="P66" s="5">
        <v>35247</v>
      </c>
      <c r="R66" s="204">
        <v>40210</v>
      </c>
      <c r="S66" s="47">
        <f>IF(('Data Tool'!$D$10/('Data and Formulas'!$K$41+(('Data Tool'!$D$9*'Data and Formulas'!$K$42)+('Data Tool'!$F$9*'Data and Formulas'!$K$45)+('Data Tool'!$G$9*'Data and Formulas'!$K$46))))&lt;'Data and Formulas'!$G$54, $V66,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$AD66, IF(('Data Tool'!$D$10/('Data and Formulas'!$K$41+(('Data Tool'!$D$9*'Data and Formulas'!$K$42)+('Data Tool'!$F$9*'Data and Formulas'!$K$45)+('Data Tool'!$G$9*'Data and Formulas'!$K$46))))&gt;='Data and Formulas'!$O$54, $AE66))))))))))</f>
        <v>1.5</v>
      </c>
      <c r="T66" s="48">
        <v>2.1</v>
      </c>
      <c r="U66" s="49"/>
      <c r="V66" s="4">
        <v>1.2</v>
      </c>
      <c r="W66" s="4">
        <v>1.3</v>
      </c>
      <c r="X66" s="4">
        <v>1.6</v>
      </c>
      <c r="Y66" s="4">
        <v>1.5</v>
      </c>
      <c r="Z66" s="4">
        <v>1.7</v>
      </c>
      <c r="AA66" s="4">
        <v>1.8</v>
      </c>
      <c r="AB66" s="4">
        <v>1.8</v>
      </c>
      <c r="AC66" s="4">
        <v>2.1</v>
      </c>
      <c r="AD66" s="4">
        <v>2.2000000000000002</v>
      </c>
      <c r="AE66" s="190">
        <v>2.2000000000000002</v>
      </c>
    </row>
    <row r="67" spans="2:31">
      <c r="B67" s="397"/>
      <c r="C67" s="398"/>
      <c r="D67" s="398"/>
      <c r="E67" s="4" t="s">
        <v>6</v>
      </c>
      <c r="F67" s="4">
        <v>9644</v>
      </c>
      <c r="G67" s="4">
        <v>16634</v>
      </c>
      <c r="H67" s="4">
        <v>19325</v>
      </c>
      <c r="I67" s="4">
        <v>22429</v>
      </c>
      <c r="J67" s="4">
        <v>26079</v>
      </c>
      <c r="K67" s="4">
        <v>31026</v>
      </c>
      <c r="L67" s="4">
        <v>35466</v>
      </c>
      <c r="M67" s="4">
        <v>42210</v>
      </c>
      <c r="N67" s="4">
        <v>51097</v>
      </c>
      <c r="O67" s="4">
        <v>83875</v>
      </c>
      <c r="P67" s="5">
        <v>33778</v>
      </c>
      <c r="R67" s="204">
        <v>40238</v>
      </c>
      <c r="S67" s="47">
        <f>IF(('Data Tool'!$D$10/('Data and Formulas'!$K$41+(('Data Tool'!$D$9*'Data and Formulas'!$K$42)+('Data Tool'!$F$9*'Data and Formulas'!$K$45)+('Data Tool'!$G$9*'Data and Formulas'!$K$46))))&lt;'Data and Formulas'!$G$54, $V67,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$AD67, IF(('Data Tool'!$D$10/('Data and Formulas'!$K$41+(('Data Tool'!$D$9*'Data and Formulas'!$K$42)+('Data Tool'!$F$9*'Data and Formulas'!$K$45)+('Data Tool'!$G$9*'Data and Formulas'!$K$46))))&gt;='Data and Formulas'!$O$54, $AE67))))))))))</f>
        <v>1.9</v>
      </c>
      <c r="T67" s="48">
        <v>2.4</v>
      </c>
      <c r="U67" s="49"/>
      <c r="V67" s="4">
        <v>1.5</v>
      </c>
      <c r="W67" s="4">
        <v>1.7</v>
      </c>
      <c r="X67" s="4">
        <v>2</v>
      </c>
      <c r="Y67" s="4">
        <v>1.9</v>
      </c>
      <c r="Z67" s="4">
        <v>2</v>
      </c>
      <c r="AA67" s="4">
        <v>2.2000000000000002</v>
      </c>
      <c r="AB67" s="4">
        <v>2.2000000000000002</v>
      </c>
      <c r="AC67" s="4">
        <v>2.4</v>
      </c>
      <c r="AD67" s="4">
        <v>2.5</v>
      </c>
      <c r="AE67" s="190">
        <v>2.5</v>
      </c>
    </row>
    <row r="68" spans="2:31">
      <c r="B68" s="397"/>
      <c r="C68" s="398"/>
      <c r="D68" s="398"/>
      <c r="E68" s="4" t="s">
        <v>81</v>
      </c>
      <c r="F68" s="4">
        <v>9277</v>
      </c>
      <c r="G68" s="4">
        <v>15364</v>
      </c>
      <c r="H68" s="4">
        <v>18415</v>
      </c>
      <c r="I68" s="4">
        <v>21101</v>
      </c>
      <c r="J68" s="4">
        <v>26426</v>
      </c>
      <c r="K68" s="4">
        <v>30352</v>
      </c>
      <c r="L68" s="4">
        <v>35244</v>
      </c>
      <c r="M68" s="4">
        <v>43183</v>
      </c>
      <c r="N68" s="4">
        <v>49999</v>
      </c>
      <c r="O68" s="4">
        <v>83897</v>
      </c>
      <c r="P68" s="5">
        <v>33326</v>
      </c>
      <c r="R68" s="204">
        <v>40269</v>
      </c>
      <c r="S68" s="47">
        <f>IF(('Data Tool'!$D$10/('Data and Formulas'!$K$41+(('Data Tool'!$D$9*'Data and Formulas'!$K$42)+('Data Tool'!$F$9*'Data and Formulas'!$K$45)+('Data Tool'!$G$9*'Data and Formulas'!$K$46))))&lt;'Data and Formulas'!$G$54, $V68,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$AD68, IF(('Data Tool'!$D$10/('Data and Formulas'!$K$41+(('Data Tool'!$D$9*'Data and Formulas'!$K$42)+('Data Tool'!$F$9*'Data and Formulas'!$K$45)+('Data Tool'!$G$9*'Data and Formulas'!$K$46))))&gt;='Data and Formulas'!$O$54, $AE68))))))))))</f>
        <v>2.1</v>
      </c>
      <c r="T68" s="48">
        <v>2.7</v>
      </c>
      <c r="U68" s="49"/>
      <c r="V68" s="4">
        <v>1.8</v>
      </c>
      <c r="W68" s="4">
        <v>2</v>
      </c>
      <c r="X68" s="4">
        <v>2.2999999999999998</v>
      </c>
      <c r="Y68" s="4">
        <v>2.1</v>
      </c>
      <c r="Z68" s="4">
        <v>2.2999999999999998</v>
      </c>
      <c r="AA68" s="4">
        <v>2.4</v>
      </c>
      <c r="AB68" s="4">
        <v>2.4</v>
      </c>
      <c r="AC68" s="4">
        <v>2.7</v>
      </c>
      <c r="AD68" s="4">
        <v>2.8</v>
      </c>
      <c r="AE68" s="190">
        <v>2.8</v>
      </c>
    </row>
    <row r="69" spans="2:31">
      <c r="B69" s="3"/>
      <c r="C69" s="4"/>
      <c r="D69" s="4"/>
      <c r="E69" s="4"/>
      <c r="F69" s="4"/>
      <c r="G69" s="4"/>
      <c r="H69" s="4"/>
      <c r="I69" s="4"/>
      <c r="J69" s="4"/>
      <c r="K69" s="4"/>
      <c r="L69" s="4"/>
      <c r="M69" s="4"/>
      <c r="N69" s="4"/>
      <c r="O69" s="4"/>
      <c r="P69" s="5"/>
      <c r="R69" s="204">
        <v>40299</v>
      </c>
      <c r="S69" s="47">
        <f>IF(('Data Tool'!$D$10/('Data and Formulas'!$K$41+(('Data Tool'!$D$9*'Data and Formulas'!$K$42)+('Data Tool'!$F$9*'Data and Formulas'!$K$45)+('Data Tool'!$G$9*'Data and Formulas'!$K$46))))&lt;'Data and Formulas'!$G$54, $V69,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$W69,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$X69,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$Y69,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$Z69,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$AA69,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$AB69,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$AC69,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$AD69, IF(('Data Tool'!$D$10/('Data and Formulas'!$K$41+(('Data Tool'!$D$9*'Data and Formulas'!$K$42)+('Data Tool'!$F$9*'Data and Formulas'!$K$45)+('Data Tool'!$G$9*'Data and Formulas'!$K$46))))&gt;='Data and Formulas'!$O$54, $AE69))))))))))</f>
        <v>1.9</v>
      </c>
      <c r="T69" s="48">
        <v>2.5</v>
      </c>
      <c r="U69" s="49"/>
      <c r="V69" s="4">
        <v>1.6</v>
      </c>
      <c r="W69" s="4">
        <v>1.8</v>
      </c>
      <c r="X69" s="4">
        <v>2.1</v>
      </c>
      <c r="Y69" s="4">
        <v>1.9</v>
      </c>
      <c r="Z69" s="4">
        <v>2.1</v>
      </c>
      <c r="AA69" s="4">
        <v>2.2000000000000002</v>
      </c>
      <c r="AB69" s="4">
        <v>2.2000000000000002</v>
      </c>
      <c r="AC69" s="4">
        <v>2.4</v>
      </c>
      <c r="AD69" s="4">
        <v>2.5</v>
      </c>
      <c r="AE69" s="190">
        <v>2.6</v>
      </c>
    </row>
    <row r="70" spans="2:31">
      <c r="B70" s="397" t="s">
        <v>50</v>
      </c>
      <c r="C70" s="398"/>
      <c r="D70" s="398"/>
      <c r="E70" s="4" t="s">
        <v>3</v>
      </c>
      <c r="F70" s="4">
        <f t="shared" ref="F70:P70" si="10">F66/52</f>
        <v>185.65384615384616</v>
      </c>
      <c r="G70" s="4">
        <f t="shared" si="10"/>
        <v>329.40384615384613</v>
      </c>
      <c r="H70" s="4">
        <f t="shared" si="10"/>
        <v>378.80769230769232</v>
      </c>
      <c r="I70" s="4">
        <f t="shared" si="10"/>
        <v>445.65384615384613</v>
      </c>
      <c r="J70" s="4">
        <f t="shared" si="10"/>
        <v>527.82692307692309</v>
      </c>
      <c r="K70" s="4">
        <f t="shared" si="10"/>
        <v>613.21153846153845</v>
      </c>
      <c r="L70" s="4">
        <f t="shared" si="10"/>
        <v>705.32692307692309</v>
      </c>
      <c r="M70" s="4">
        <f t="shared" si="10"/>
        <v>873.82692307692309</v>
      </c>
      <c r="N70" s="4">
        <f t="shared" si="10"/>
        <v>1042.5192307692307</v>
      </c>
      <c r="O70" s="4">
        <f t="shared" si="10"/>
        <v>1676.0961538461538</v>
      </c>
      <c r="P70" s="5">
        <f t="shared" si="10"/>
        <v>677.82692307692309</v>
      </c>
      <c r="R70" s="204">
        <v>40330</v>
      </c>
      <c r="S70" s="47">
        <f>IF(('Data Tool'!$D$10/('Data and Formulas'!$K$41+(('Data Tool'!$D$9*'Data and Formulas'!$K$42)+('Data Tool'!$F$9*'Data and Formulas'!$K$45)+('Data Tool'!$G$9*'Data and Formulas'!$K$46))))&lt;'Data and Formulas'!$G$54, $V70,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$AD70, IF(('Data Tool'!$D$10/('Data and Formulas'!$K$41+(('Data Tool'!$D$9*'Data and Formulas'!$K$42)+('Data Tool'!$F$9*'Data and Formulas'!$K$45)+('Data Tool'!$G$9*'Data and Formulas'!$K$46))))&gt;='Data and Formulas'!$O$54, $AE70))))))))))</f>
        <v>1.9</v>
      </c>
      <c r="T70" s="48">
        <v>2.4</v>
      </c>
      <c r="U70" s="49"/>
      <c r="V70" s="4">
        <v>1.6</v>
      </c>
      <c r="W70" s="4">
        <v>1.8</v>
      </c>
      <c r="X70" s="4">
        <v>2</v>
      </c>
      <c r="Y70" s="4">
        <v>1.9</v>
      </c>
      <c r="Z70" s="4">
        <v>2</v>
      </c>
      <c r="AA70" s="4">
        <v>2.1</v>
      </c>
      <c r="AB70" s="4">
        <v>2.2000000000000002</v>
      </c>
      <c r="AC70" s="4">
        <v>2.4</v>
      </c>
      <c r="AD70" s="4">
        <v>2.5</v>
      </c>
      <c r="AE70" s="190">
        <v>2.6</v>
      </c>
    </row>
    <row r="71" spans="2:31">
      <c r="B71" s="397"/>
      <c r="C71" s="398"/>
      <c r="D71" s="398"/>
      <c r="E71" s="4" t="s">
        <v>6</v>
      </c>
      <c r="F71" s="4">
        <f t="shared" ref="F71:P71" si="11">F67/52</f>
        <v>185.46153846153845</v>
      </c>
      <c r="G71" s="4">
        <f t="shared" si="11"/>
        <v>319.88461538461536</v>
      </c>
      <c r="H71" s="4">
        <f t="shared" si="11"/>
        <v>371.63461538461536</v>
      </c>
      <c r="I71" s="4">
        <f t="shared" si="11"/>
        <v>431.32692307692309</v>
      </c>
      <c r="J71" s="4">
        <f t="shared" si="11"/>
        <v>501.51923076923077</v>
      </c>
      <c r="K71" s="4">
        <f t="shared" si="11"/>
        <v>596.65384615384619</v>
      </c>
      <c r="L71" s="4">
        <f t="shared" si="11"/>
        <v>682.03846153846155</v>
      </c>
      <c r="M71" s="4">
        <f t="shared" si="11"/>
        <v>811.73076923076928</v>
      </c>
      <c r="N71" s="4">
        <f t="shared" si="11"/>
        <v>982.63461538461536</v>
      </c>
      <c r="O71" s="4">
        <f t="shared" si="11"/>
        <v>1612.9807692307693</v>
      </c>
      <c r="P71" s="5">
        <f t="shared" si="11"/>
        <v>649.57692307692309</v>
      </c>
      <c r="R71" s="204">
        <v>40360</v>
      </c>
      <c r="S71" s="47">
        <f>IF(('Data Tool'!$D$10/('Data and Formulas'!$K$41+(('Data Tool'!$D$9*'Data and Formulas'!$K$42)+('Data Tool'!$F$9*'Data and Formulas'!$K$45)+('Data Tool'!$G$9*'Data and Formulas'!$K$46))))&lt;'Data and Formulas'!$G$54, $V71,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$AD71, IF(('Data Tool'!$D$10/('Data and Formulas'!$K$41+(('Data Tool'!$D$9*'Data and Formulas'!$K$42)+('Data Tool'!$F$9*'Data and Formulas'!$K$45)+('Data Tool'!$G$9*'Data and Formulas'!$K$46))))&gt;='Data and Formulas'!$O$54, $AE71))))))))))</f>
        <v>1.9</v>
      </c>
      <c r="T71" s="48">
        <v>2.2999999999999998</v>
      </c>
      <c r="U71" s="49"/>
      <c r="V71" s="4">
        <v>1.7</v>
      </c>
      <c r="W71" s="4">
        <v>1.8</v>
      </c>
      <c r="X71" s="4">
        <v>2</v>
      </c>
      <c r="Y71" s="4">
        <v>1.9</v>
      </c>
      <c r="Z71" s="4">
        <v>2</v>
      </c>
      <c r="AA71" s="4">
        <v>2.1</v>
      </c>
      <c r="AB71" s="4">
        <v>2</v>
      </c>
      <c r="AC71" s="4">
        <v>2.2999999999999998</v>
      </c>
      <c r="AD71" s="4">
        <v>2.2999999999999998</v>
      </c>
      <c r="AE71" s="190">
        <v>2.5</v>
      </c>
    </row>
    <row r="72" spans="2:31" ht="15.75" thickBot="1">
      <c r="B72" s="399"/>
      <c r="C72" s="400"/>
      <c r="D72" s="400"/>
      <c r="E72" s="7" t="s">
        <v>81</v>
      </c>
      <c r="F72" s="7">
        <f t="shared" ref="F72:P72" si="12">F68/52</f>
        <v>178.40384615384616</v>
      </c>
      <c r="G72" s="7">
        <f t="shared" si="12"/>
        <v>295.46153846153845</v>
      </c>
      <c r="H72" s="7">
        <f t="shared" si="12"/>
        <v>354.13461538461536</v>
      </c>
      <c r="I72" s="7">
        <f t="shared" si="12"/>
        <v>405.78846153846155</v>
      </c>
      <c r="J72" s="7">
        <f t="shared" si="12"/>
        <v>508.19230769230768</v>
      </c>
      <c r="K72" s="7">
        <f t="shared" si="12"/>
        <v>583.69230769230774</v>
      </c>
      <c r="L72" s="7">
        <f t="shared" si="12"/>
        <v>677.76923076923072</v>
      </c>
      <c r="M72" s="7">
        <f t="shared" si="12"/>
        <v>830.44230769230774</v>
      </c>
      <c r="N72" s="7">
        <f t="shared" si="12"/>
        <v>961.51923076923072</v>
      </c>
      <c r="O72" s="7">
        <f t="shared" si="12"/>
        <v>1613.4038461538462</v>
      </c>
      <c r="P72" s="8">
        <f t="shared" si="12"/>
        <v>640.88461538461536</v>
      </c>
      <c r="R72" s="204">
        <v>40391</v>
      </c>
      <c r="S72" s="47">
        <f>IF(('Data Tool'!$D$10/('Data and Formulas'!$K$41+(('Data Tool'!$D$9*'Data and Formulas'!$K$42)+('Data Tool'!$F$9*'Data and Formulas'!$K$45)+('Data Tool'!$G$9*'Data and Formulas'!$K$46))))&lt;'Data and Formulas'!$G$54, $V72,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$AD72, IF(('Data Tool'!$D$10/('Data and Formulas'!$K$41+(('Data Tool'!$D$9*'Data and Formulas'!$K$42)+('Data Tool'!$F$9*'Data and Formulas'!$K$45)+('Data Tool'!$G$9*'Data and Formulas'!$K$46))))&gt;='Data and Formulas'!$O$54, $AE72))))))))))</f>
        <v>2.1</v>
      </c>
      <c r="T72" s="48">
        <v>2.4</v>
      </c>
      <c r="U72" s="49"/>
      <c r="V72" s="4">
        <v>1.9</v>
      </c>
      <c r="W72" s="4">
        <v>2</v>
      </c>
      <c r="X72" s="4">
        <v>2.2000000000000002</v>
      </c>
      <c r="Y72" s="4">
        <v>2.1</v>
      </c>
      <c r="Z72" s="4">
        <v>2.2000000000000002</v>
      </c>
      <c r="AA72" s="4">
        <v>2.2000000000000002</v>
      </c>
      <c r="AB72" s="4">
        <v>2.2000000000000002</v>
      </c>
      <c r="AC72" s="4">
        <v>2.5</v>
      </c>
      <c r="AD72" s="4">
        <v>2.4</v>
      </c>
      <c r="AE72" s="190">
        <v>2.6</v>
      </c>
    </row>
    <row r="73" spans="2:31">
      <c r="R73" s="204">
        <v>40422</v>
      </c>
      <c r="S73" s="47">
        <f>IF(('Data Tool'!$D$10/('Data and Formulas'!$K$41+(('Data Tool'!$D$9*'Data and Formulas'!$K$42)+('Data Tool'!$F$9*'Data and Formulas'!$K$45)+('Data Tool'!$G$9*'Data and Formulas'!$K$46))))&lt;'Data and Formulas'!$G$54, $V73,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$AD73, IF(('Data Tool'!$D$10/('Data and Formulas'!$K$41+(('Data Tool'!$D$9*'Data and Formulas'!$K$42)+('Data Tool'!$F$9*'Data and Formulas'!$K$45)+('Data Tool'!$G$9*'Data and Formulas'!$K$46))))&gt;='Data and Formulas'!$O$54, $AE73))))))))))</f>
        <v>2</v>
      </c>
      <c r="T73" s="48">
        <v>2.4</v>
      </c>
      <c r="U73" s="49"/>
      <c r="V73" s="4">
        <v>1.9</v>
      </c>
      <c r="W73" s="4">
        <v>2.1</v>
      </c>
      <c r="X73" s="4">
        <v>2.2999999999999998</v>
      </c>
      <c r="Y73" s="4">
        <v>2</v>
      </c>
      <c r="Z73" s="4">
        <v>2.1</v>
      </c>
      <c r="AA73" s="4">
        <v>2.2000000000000002</v>
      </c>
      <c r="AB73" s="4">
        <v>2.1</v>
      </c>
      <c r="AC73" s="4">
        <v>2.2999999999999998</v>
      </c>
      <c r="AD73" s="4">
        <v>2.4</v>
      </c>
      <c r="AE73" s="190">
        <v>2.5</v>
      </c>
    </row>
    <row r="74" spans="2:31" ht="15.75" thickBot="1">
      <c r="R74" s="204">
        <v>40452</v>
      </c>
      <c r="S74" s="47">
        <f>IF(('Data Tool'!$D$10/('Data and Formulas'!$K$41+(('Data Tool'!$D$9*'Data and Formulas'!$K$42)+('Data Tool'!$F$9*'Data and Formulas'!$K$45)+('Data Tool'!$G$9*'Data and Formulas'!$K$46))))&lt;'Data and Formulas'!$G$54, $V74,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$AD74, IF(('Data Tool'!$D$10/('Data and Formulas'!$K$41+(('Data Tool'!$D$9*'Data and Formulas'!$K$42)+('Data Tool'!$F$9*'Data and Formulas'!$K$45)+('Data Tool'!$G$9*'Data and Formulas'!$K$46))))&gt;='Data and Formulas'!$O$54, $AE74))))))))))</f>
        <v>2.2000000000000002</v>
      </c>
      <c r="T74" s="48">
        <v>2.5</v>
      </c>
      <c r="U74" s="49"/>
      <c r="V74" s="4">
        <v>2</v>
      </c>
      <c r="W74" s="4">
        <v>2.2000000000000002</v>
      </c>
      <c r="X74" s="4">
        <v>2.4</v>
      </c>
      <c r="Y74" s="4">
        <v>2.2000000000000002</v>
      </c>
      <c r="Z74" s="4">
        <v>2.2000000000000002</v>
      </c>
      <c r="AA74" s="4">
        <v>2.2999999999999998</v>
      </c>
      <c r="AB74" s="4">
        <v>2.2999999999999998</v>
      </c>
      <c r="AC74" s="4">
        <v>2.5</v>
      </c>
      <c r="AD74" s="4">
        <v>2.6</v>
      </c>
      <c r="AE74" s="190">
        <v>2.6</v>
      </c>
    </row>
    <row r="75" spans="2:31" ht="19.5" thickBot="1">
      <c r="B75" s="186" t="s">
        <v>76</v>
      </c>
      <c r="C75" s="187"/>
      <c r="D75" s="187"/>
      <c r="E75" s="187"/>
      <c r="F75" s="187"/>
      <c r="G75" s="187"/>
      <c r="H75" s="188"/>
      <c r="R75" s="204">
        <v>40483</v>
      </c>
      <c r="S75" s="47">
        <f>IF(('Data Tool'!$D$10/('Data and Formulas'!$K$41+(('Data Tool'!$D$9*'Data and Formulas'!$K$42)+('Data Tool'!$F$9*'Data and Formulas'!$K$45)+('Data Tool'!$G$9*'Data and Formulas'!$K$46))))&lt;'Data and Formulas'!$G$54, $V75,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$AD75, IF(('Data Tool'!$D$10/('Data and Formulas'!$K$41+(('Data Tool'!$D$9*'Data and Formulas'!$K$42)+('Data Tool'!$F$9*'Data and Formulas'!$K$45)+('Data Tool'!$G$9*'Data and Formulas'!$K$46))))&gt;='Data and Formulas'!$O$54, $AE75))))))))))</f>
        <v>2.2999999999999998</v>
      </c>
      <c r="T75" s="48">
        <v>2.6</v>
      </c>
      <c r="U75" s="49"/>
      <c r="V75" s="4">
        <v>2.2000000000000002</v>
      </c>
      <c r="W75" s="4">
        <v>2.4</v>
      </c>
      <c r="X75" s="4">
        <v>2.6</v>
      </c>
      <c r="Y75" s="4">
        <v>2.2999999999999998</v>
      </c>
      <c r="Z75" s="4">
        <v>2.4</v>
      </c>
      <c r="AA75" s="4">
        <v>2.5</v>
      </c>
      <c r="AB75" s="4">
        <v>2.5</v>
      </c>
      <c r="AC75" s="4">
        <v>2.6</v>
      </c>
      <c r="AD75" s="4">
        <v>2.7</v>
      </c>
      <c r="AE75" s="190">
        <v>2.7</v>
      </c>
    </row>
    <row r="76" spans="2:31" ht="18.75">
      <c r="B76" s="189" t="s">
        <v>3</v>
      </c>
      <c r="C76" s="4"/>
      <c r="D76" s="4"/>
      <c r="E76" s="4"/>
      <c r="F76" s="4"/>
      <c r="G76" s="4"/>
      <c r="H76" s="190"/>
      <c r="L76" s="199" t="s">
        <v>177</v>
      </c>
      <c r="R76" s="204">
        <v>40513</v>
      </c>
      <c r="S76" s="47">
        <f>IF(('Data Tool'!$D$10/('Data and Formulas'!$K$41+(('Data Tool'!$D$9*'Data and Formulas'!$K$42)+('Data Tool'!$F$9*'Data and Formulas'!$K$45)+('Data Tool'!$G$9*'Data and Formulas'!$K$46))))&lt;'Data and Formulas'!$G$54, $V76,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$AD76, IF(('Data Tool'!$D$10/('Data and Formulas'!$K$41+(('Data Tool'!$D$9*'Data and Formulas'!$K$42)+('Data Tool'!$F$9*'Data and Formulas'!$K$45)+('Data Tool'!$G$9*'Data and Formulas'!$K$46))))&gt;='Data and Formulas'!$O$54, $AE76))))))))))</f>
        <v>3</v>
      </c>
      <c r="T76" s="48">
        <v>3.1</v>
      </c>
      <c r="U76" s="49"/>
      <c r="V76" s="4">
        <v>2.9</v>
      </c>
      <c r="W76" s="4">
        <v>3</v>
      </c>
      <c r="X76" s="4">
        <v>3.1</v>
      </c>
      <c r="Y76" s="4">
        <v>3</v>
      </c>
      <c r="Z76" s="4">
        <v>3</v>
      </c>
      <c r="AA76" s="4">
        <v>3</v>
      </c>
      <c r="AB76" s="4">
        <v>3</v>
      </c>
      <c r="AC76" s="4">
        <v>3.2</v>
      </c>
      <c r="AD76" s="4">
        <v>3.1</v>
      </c>
      <c r="AE76" s="190">
        <v>3.2</v>
      </c>
    </row>
    <row r="77" spans="2:31" ht="15.75">
      <c r="B77" s="189" t="s">
        <v>14</v>
      </c>
      <c r="C77" s="4"/>
      <c r="D77" s="4" t="s">
        <v>52</v>
      </c>
      <c r="E77" s="4" t="s">
        <v>53</v>
      </c>
      <c r="F77" s="4" t="s">
        <v>54</v>
      </c>
      <c r="G77" s="4" t="s">
        <v>55</v>
      </c>
      <c r="H77" s="190" t="s">
        <v>56</v>
      </c>
      <c r="L77" s="197">
        <v>0</v>
      </c>
      <c r="R77" s="204">
        <v>40544</v>
      </c>
      <c r="S77" s="47">
        <f>IF(('Data Tool'!$D$10/('Data and Formulas'!$K$41+(('Data Tool'!$D$9*'Data and Formulas'!$K$42)+('Data Tool'!$F$9*'Data and Formulas'!$K$45)+('Data Tool'!$G$9*'Data and Formulas'!$K$46))))&lt;'Data and Formulas'!$G$54, $V77,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$AD77, IF(('Data Tool'!$D$10/('Data and Formulas'!$K$41+(('Data Tool'!$D$9*'Data and Formulas'!$K$42)+('Data Tool'!$F$9*'Data and Formulas'!$K$45)+('Data Tool'!$G$9*'Data and Formulas'!$K$46))))&gt;='Data and Formulas'!$O$54, $AE77))))))))))</f>
        <v>3.3</v>
      </c>
      <c r="T77" s="48">
        <v>3.4</v>
      </c>
      <c r="U77" s="49"/>
      <c r="V77" s="4">
        <v>3</v>
      </c>
      <c r="W77" s="4">
        <v>3.2</v>
      </c>
      <c r="X77" s="4">
        <v>3.4</v>
      </c>
      <c r="Y77" s="4">
        <v>3.3</v>
      </c>
      <c r="Z77" s="4">
        <v>3.2</v>
      </c>
      <c r="AA77" s="4">
        <v>3.4</v>
      </c>
      <c r="AB77" s="4">
        <v>3.3</v>
      </c>
      <c r="AC77" s="4">
        <v>3.6</v>
      </c>
      <c r="AD77" s="4">
        <v>3.5</v>
      </c>
      <c r="AE77" s="190">
        <v>3.6</v>
      </c>
    </row>
    <row r="78" spans="2:31" ht="15.75">
      <c r="B78" s="189" t="s">
        <v>29</v>
      </c>
      <c r="C78" s="4"/>
      <c r="D78" s="4">
        <v>43.6</v>
      </c>
      <c r="E78" s="4">
        <v>65.599999999999994</v>
      </c>
      <c r="F78" s="4">
        <v>63.9</v>
      </c>
      <c r="G78" s="4">
        <v>54.7</v>
      </c>
      <c r="H78" s="190">
        <v>40.799999999999997</v>
      </c>
      <c r="L78" s="197">
        <v>1</v>
      </c>
      <c r="R78" s="204">
        <v>40575</v>
      </c>
      <c r="S78" s="47">
        <f>IF(('Data Tool'!$D$10/('Data and Formulas'!$K$41+(('Data Tool'!$D$9*'Data and Formulas'!$K$42)+('Data Tool'!$F$9*'Data and Formulas'!$K$45)+('Data Tool'!$G$9*'Data and Formulas'!$K$46))))&lt;'Data and Formulas'!$G$54, $V78,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$AD78, IF(('Data Tool'!$D$10/('Data and Formulas'!$K$41+(('Data Tool'!$D$9*'Data and Formulas'!$K$42)+('Data Tool'!$F$9*'Data and Formulas'!$K$45)+('Data Tool'!$G$9*'Data and Formulas'!$K$46))))&gt;='Data and Formulas'!$O$54, $AE78))))))))))</f>
        <v>3.7</v>
      </c>
      <c r="T78" s="48">
        <v>3.7</v>
      </c>
      <c r="U78" s="49"/>
      <c r="V78" s="4">
        <v>3.4</v>
      </c>
      <c r="W78" s="4">
        <v>3.5</v>
      </c>
      <c r="X78" s="4">
        <v>3.7</v>
      </c>
      <c r="Y78" s="4">
        <v>3.7</v>
      </c>
      <c r="Z78" s="4">
        <v>3.5</v>
      </c>
      <c r="AA78" s="4">
        <v>3.7</v>
      </c>
      <c r="AB78" s="4">
        <v>3.6</v>
      </c>
      <c r="AC78" s="4">
        <v>3.9</v>
      </c>
      <c r="AD78" s="4">
        <v>3.8</v>
      </c>
      <c r="AE78" s="190">
        <v>3.9</v>
      </c>
    </row>
    <row r="79" spans="2:31" ht="15.75">
      <c r="B79" s="189" t="s">
        <v>30</v>
      </c>
      <c r="C79" s="4"/>
      <c r="D79" s="4">
        <v>10</v>
      </c>
      <c r="E79" s="4">
        <v>12</v>
      </c>
      <c r="F79" s="4">
        <v>15.2</v>
      </c>
      <c r="G79" s="4">
        <v>12.1</v>
      </c>
      <c r="H79" s="190">
        <v>6.5</v>
      </c>
      <c r="L79" s="197">
        <v>2</v>
      </c>
      <c r="R79" s="204">
        <v>40603</v>
      </c>
      <c r="S79" s="47">
        <f>IF(('Data Tool'!$D$10/('Data and Formulas'!$K$41+(('Data Tool'!$D$9*'Data and Formulas'!$K$42)+('Data Tool'!$F$9*'Data and Formulas'!$K$45)+('Data Tool'!$G$9*'Data and Formulas'!$K$46))))&lt;'Data and Formulas'!$G$54, $V79,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$W79,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$X79,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$Y79,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$Z79,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$AA79,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$AB79,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$AC79,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$AD79, IF(('Data Tool'!$D$10/('Data and Formulas'!$K$41+(('Data Tool'!$D$9*'Data and Formulas'!$K$42)+('Data Tool'!$F$9*'Data and Formulas'!$K$45)+('Data Tool'!$G$9*'Data and Formulas'!$K$46))))&gt;='Data and Formulas'!$O$54, $AE79))))))))))</f>
        <v>3.5</v>
      </c>
      <c r="T79" s="48">
        <v>3.5</v>
      </c>
      <c r="U79" s="49"/>
      <c r="V79" s="4">
        <v>3.3</v>
      </c>
      <c r="W79" s="4">
        <v>3.3</v>
      </c>
      <c r="X79" s="4">
        <v>3.5</v>
      </c>
      <c r="Y79" s="4">
        <v>3.5</v>
      </c>
      <c r="Z79" s="4">
        <v>3.4</v>
      </c>
      <c r="AA79" s="4">
        <v>3.5</v>
      </c>
      <c r="AB79" s="4">
        <v>3.5</v>
      </c>
      <c r="AC79" s="4">
        <v>3.7</v>
      </c>
      <c r="AD79" s="4">
        <v>3.6</v>
      </c>
      <c r="AE79" s="190">
        <v>3.7</v>
      </c>
    </row>
    <row r="80" spans="2:31" ht="15.75">
      <c r="B80" s="189" t="s">
        <v>31</v>
      </c>
      <c r="C80" s="4"/>
      <c r="D80" s="4">
        <v>19.100000000000001</v>
      </c>
      <c r="E80" s="4">
        <v>31.9</v>
      </c>
      <c r="F80" s="4">
        <v>29.9</v>
      </c>
      <c r="G80" s="4">
        <v>19</v>
      </c>
      <c r="H80" s="190">
        <v>9.6</v>
      </c>
      <c r="L80" s="197">
        <v>3</v>
      </c>
      <c r="R80" s="204">
        <v>40634</v>
      </c>
      <c r="S80" s="47">
        <f>IF(('Data Tool'!$D$10/('Data and Formulas'!$K$41+(('Data Tool'!$D$9*'Data and Formulas'!$K$42)+('Data Tool'!$F$9*'Data and Formulas'!$K$45)+('Data Tool'!$G$9*'Data and Formulas'!$K$46))))&lt;'Data and Formulas'!$G$54, $V80,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$AD80, IF(('Data Tool'!$D$10/('Data and Formulas'!$K$41+(('Data Tool'!$D$9*'Data and Formulas'!$K$42)+('Data Tool'!$F$9*'Data and Formulas'!$K$45)+('Data Tool'!$G$9*'Data and Formulas'!$K$46))))&gt;='Data and Formulas'!$O$54, $AE80))))))))))</f>
        <v>3.8</v>
      </c>
      <c r="T80" s="48">
        <v>3.8</v>
      </c>
      <c r="U80" s="49"/>
      <c r="V80" s="4">
        <v>3.8</v>
      </c>
      <c r="W80" s="4">
        <v>3.8</v>
      </c>
      <c r="X80" s="4">
        <v>3.9</v>
      </c>
      <c r="Y80" s="4">
        <v>3.8</v>
      </c>
      <c r="Z80" s="4">
        <v>3.7</v>
      </c>
      <c r="AA80" s="4">
        <v>3.8</v>
      </c>
      <c r="AB80" s="4">
        <v>3.8</v>
      </c>
      <c r="AC80" s="4">
        <v>4</v>
      </c>
      <c r="AD80" s="4">
        <v>3.9</v>
      </c>
      <c r="AE80" s="190">
        <v>4</v>
      </c>
    </row>
    <row r="81" spans="2:31" ht="15.75">
      <c r="B81" s="189" t="s">
        <v>32</v>
      </c>
      <c r="C81" s="4"/>
      <c r="D81" s="4">
        <v>122.5</v>
      </c>
      <c r="E81" s="4">
        <v>88</v>
      </c>
      <c r="F81" s="4">
        <v>61.1</v>
      </c>
      <c r="G81" s="4">
        <v>55.4</v>
      </c>
      <c r="H81" s="190">
        <v>43.3</v>
      </c>
      <c r="L81" s="197">
        <v>4</v>
      </c>
      <c r="R81" s="204">
        <v>40664</v>
      </c>
      <c r="S81" s="47">
        <f>IF(('Data Tool'!$D$10/('Data and Formulas'!$K$41+(('Data Tool'!$D$9*'Data and Formulas'!$K$42)+('Data Tool'!$F$9*'Data and Formulas'!$K$45)+('Data Tool'!$G$9*'Data and Formulas'!$K$46))))&lt;'Data and Formulas'!$G$54, $V81,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$AD81, IF(('Data Tool'!$D$10/('Data and Formulas'!$K$41+(('Data Tool'!$D$9*'Data and Formulas'!$K$42)+('Data Tool'!$F$9*'Data and Formulas'!$K$45)+('Data Tool'!$G$9*'Data and Formulas'!$K$46))))&gt;='Data and Formulas'!$O$54, $AE81))))))))))</f>
        <v>4</v>
      </c>
      <c r="T81" s="48">
        <v>3.8</v>
      </c>
      <c r="U81" s="49"/>
      <c r="V81" s="4">
        <v>3.9</v>
      </c>
      <c r="W81" s="4">
        <v>3.9</v>
      </c>
      <c r="X81" s="4">
        <v>4</v>
      </c>
      <c r="Y81" s="4">
        <v>4</v>
      </c>
      <c r="Z81" s="4">
        <v>3.8</v>
      </c>
      <c r="AA81" s="4">
        <v>3.9</v>
      </c>
      <c r="AB81" s="4">
        <v>3.8</v>
      </c>
      <c r="AC81" s="4">
        <v>4</v>
      </c>
      <c r="AD81" s="4">
        <v>3.8</v>
      </c>
      <c r="AE81" s="190">
        <v>3.9</v>
      </c>
    </row>
    <row r="82" spans="2:31" ht="15.75">
      <c r="B82" s="189" t="s">
        <v>33</v>
      </c>
      <c r="C82" s="4"/>
      <c r="D82" s="4">
        <v>29.1</v>
      </c>
      <c r="E82" s="4">
        <v>38.4</v>
      </c>
      <c r="F82" s="4">
        <v>50.7</v>
      </c>
      <c r="G82" s="4">
        <v>38.4</v>
      </c>
      <c r="H82" s="190">
        <v>27.2</v>
      </c>
      <c r="L82" s="197">
        <v>5</v>
      </c>
      <c r="R82" s="204">
        <v>40695</v>
      </c>
      <c r="S82" s="47">
        <f>IF(('Data Tool'!$D$10/('Data and Formulas'!$K$41+(('Data Tool'!$D$9*'Data and Formulas'!$K$42)+('Data Tool'!$F$9*'Data and Formulas'!$K$45)+('Data Tool'!$G$9*'Data and Formulas'!$K$46))))&lt;'Data and Formulas'!$G$54, $V82,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$AD82, IF(('Data Tool'!$D$10/('Data and Formulas'!$K$41+(('Data Tool'!$D$9*'Data and Formulas'!$K$42)+('Data Tool'!$F$9*'Data and Formulas'!$K$45)+('Data Tool'!$G$9*'Data and Formulas'!$K$46))))&gt;='Data and Formulas'!$O$54, $AE82))))))))))</f>
        <v>3.9</v>
      </c>
      <c r="T82" s="48">
        <v>3.6</v>
      </c>
      <c r="U82" s="49"/>
      <c r="V82" s="4">
        <v>3.8</v>
      </c>
      <c r="W82" s="4">
        <v>3.8</v>
      </c>
      <c r="X82" s="4">
        <v>3.9</v>
      </c>
      <c r="Y82" s="4">
        <v>3.9</v>
      </c>
      <c r="Z82" s="4">
        <v>3.7</v>
      </c>
      <c r="AA82" s="4">
        <v>3.8</v>
      </c>
      <c r="AB82" s="4">
        <v>3.7</v>
      </c>
      <c r="AC82" s="4">
        <v>3.8</v>
      </c>
      <c r="AD82" s="4">
        <v>3.7</v>
      </c>
      <c r="AE82" s="190">
        <v>3.8</v>
      </c>
    </row>
    <row r="83" spans="2:31" ht="15.75">
      <c r="B83" s="189" t="s">
        <v>34</v>
      </c>
      <c r="C83" s="4"/>
      <c r="D83" s="4">
        <v>2.6</v>
      </c>
      <c r="E83" s="4">
        <v>6.2</v>
      </c>
      <c r="F83" s="4">
        <v>9.4</v>
      </c>
      <c r="G83" s="4">
        <v>9.4</v>
      </c>
      <c r="H83" s="190">
        <v>7</v>
      </c>
      <c r="L83" s="197">
        <v>6</v>
      </c>
      <c r="R83" s="204">
        <v>40725</v>
      </c>
      <c r="S83" s="47">
        <f>IF(('Data Tool'!$D$10/('Data and Formulas'!$K$41+(('Data Tool'!$D$9*'Data and Formulas'!$K$42)+('Data Tool'!$F$9*'Data and Formulas'!$K$45)+('Data Tool'!$G$9*'Data and Formulas'!$K$46))))&lt;'Data and Formulas'!$G$54, $V83,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$AD83, IF(('Data Tool'!$D$10/('Data and Formulas'!$K$41+(('Data Tool'!$D$9*'Data and Formulas'!$K$42)+('Data Tool'!$F$9*'Data and Formulas'!$K$45)+('Data Tool'!$G$9*'Data and Formulas'!$K$46))))&gt;='Data and Formulas'!$O$54, $AE83))))))))))</f>
        <v>4</v>
      </c>
      <c r="T83" s="48">
        <v>3.8</v>
      </c>
      <c r="U83" s="49"/>
      <c r="V83" s="4">
        <v>4</v>
      </c>
      <c r="W83" s="4">
        <v>4</v>
      </c>
      <c r="X83" s="4">
        <v>4.0999999999999996</v>
      </c>
      <c r="Y83" s="4">
        <v>4</v>
      </c>
      <c r="Z83" s="4">
        <v>3.9</v>
      </c>
      <c r="AA83" s="4">
        <v>4</v>
      </c>
      <c r="AB83" s="4">
        <v>3.9</v>
      </c>
      <c r="AC83" s="4">
        <v>3.9</v>
      </c>
      <c r="AD83" s="4">
        <v>3.8</v>
      </c>
      <c r="AE83" s="190">
        <v>3.9</v>
      </c>
    </row>
    <row r="84" spans="2:31" ht="15.75">
      <c r="B84" s="189" t="s">
        <v>35</v>
      </c>
      <c r="C84" s="4"/>
      <c r="D84" s="4">
        <v>68.599999999999994</v>
      </c>
      <c r="E84" s="4">
        <v>94.4</v>
      </c>
      <c r="F84" s="4">
        <v>95.3</v>
      </c>
      <c r="G84" s="4">
        <v>71.5</v>
      </c>
      <c r="H84" s="190">
        <v>29.7</v>
      </c>
      <c r="L84" s="197">
        <v>7</v>
      </c>
      <c r="R84" s="204">
        <v>40756</v>
      </c>
      <c r="S84" s="47">
        <f>IF(('Data Tool'!$D$10/('Data and Formulas'!$K$41+(('Data Tool'!$D$9*'Data and Formulas'!$K$42)+('Data Tool'!$F$9*'Data and Formulas'!$K$45)+('Data Tool'!$G$9*'Data and Formulas'!$K$46))))&lt;'Data and Formulas'!$G$54, $V84,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$AD84, IF(('Data Tool'!$D$10/('Data and Formulas'!$K$41+(('Data Tool'!$D$9*'Data and Formulas'!$K$42)+('Data Tool'!$F$9*'Data and Formulas'!$K$45)+('Data Tool'!$G$9*'Data and Formulas'!$K$46))))&gt;='Data and Formulas'!$O$54, $AE84))))))))))</f>
        <v>4.0999999999999996</v>
      </c>
      <c r="T84" s="48">
        <v>3.9</v>
      </c>
      <c r="U84" s="49"/>
      <c r="V84" s="4">
        <v>4.2</v>
      </c>
      <c r="W84" s="4">
        <v>4.2</v>
      </c>
      <c r="X84" s="4">
        <v>4.2</v>
      </c>
      <c r="Y84" s="4">
        <v>4.0999999999999996</v>
      </c>
      <c r="Z84" s="4">
        <v>4</v>
      </c>
      <c r="AA84" s="4">
        <v>4.0999999999999996</v>
      </c>
      <c r="AB84" s="4">
        <v>4</v>
      </c>
      <c r="AC84" s="4">
        <v>3.9</v>
      </c>
      <c r="AD84" s="4">
        <v>3.9</v>
      </c>
      <c r="AE84" s="190">
        <v>3.9</v>
      </c>
    </row>
    <row r="85" spans="2:31" ht="15.75">
      <c r="B85" s="189" t="s">
        <v>36</v>
      </c>
      <c r="C85" s="4"/>
      <c r="D85" s="4">
        <v>17.100000000000001</v>
      </c>
      <c r="E85" s="4">
        <v>20.399999999999999</v>
      </c>
      <c r="F85" s="4">
        <v>18.3</v>
      </c>
      <c r="G85" s="4">
        <v>14.1</v>
      </c>
      <c r="H85" s="190">
        <v>10.5</v>
      </c>
      <c r="L85" s="197">
        <v>8</v>
      </c>
      <c r="R85" s="204">
        <v>40787</v>
      </c>
      <c r="S85" s="47">
        <f>IF(('Data Tool'!$D$10/('Data and Formulas'!$K$41+(('Data Tool'!$D$9*'Data and Formulas'!$K$42)+('Data Tool'!$F$9*'Data and Formulas'!$K$45)+('Data Tool'!$G$9*'Data and Formulas'!$K$46))))&lt;'Data and Formulas'!$G$54, $V85,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$AD85, IF(('Data Tool'!$D$10/('Data and Formulas'!$K$41+(('Data Tool'!$D$9*'Data and Formulas'!$K$42)+('Data Tool'!$F$9*'Data and Formulas'!$K$45)+('Data Tool'!$G$9*'Data and Formulas'!$K$46))))&gt;='Data and Formulas'!$O$54, $AE85))))))))))</f>
        <v>4.9000000000000004</v>
      </c>
      <c r="T85" s="48">
        <v>4.5</v>
      </c>
      <c r="U85" s="49"/>
      <c r="V85" s="4">
        <v>5</v>
      </c>
      <c r="W85" s="4">
        <v>4.9000000000000004</v>
      </c>
      <c r="X85" s="4">
        <v>5</v>
      </c>
      <c r="Y85" s="4">
        <v>4.9000000000000004</v>
      </c>
      <c r="Z85" s="4">
        <v>4.7</v>
      </c>
      <c r="AA85" s="4">
        <v>4.7</v>
      </c>
      <c r="AB85" s="4">
        <v>4.5999999999999996</v>
      </c>
      <c r="AC85" s="4">
        <v>4.7</v>
      </c>
      <c r="AD85" s="4">
        <v>4.5</v>
      </c>
      <c r="AE85" s="190">
        <v>4.5</v>
      </c>
    </row>
    <row r="86" spans="2:31" ht="15.75">
      <c r="B86" s="189" t="s">
        <v>37</v>
      </c>
      <c r="C86" s="4"/>
      <c r="D86" s="4">
        <v>49.8</v>
      </c>
      <c r="E86" s="4">
        <v>75.599999999999994</v>
      </c>
      <c r="F86" s="4">
        <v>88.1</v>
      </c>
      <c r="G86" s="4">
        <v>86.6</v>
      </c>
      <c r="H86" s="190">
        <v>41.4</v>
      </c>
      <c r="L86" s="197">
        <v>9</v>
      </c>
      <c r="R86" s="204">
        <v>40817</v>
      </c>
      <c r="S86" s="47">
        <f>IF(('Data Tool'!$D$10/('Data and Formulas'!$K$41+(('Data Tool'!$D$9*'Data and Formulas'!$K$42)+('Data Tool'!$F$9*'Data and Formulas'!$K$45)+('Data Tool'!$G$9*'Data and Formulas'!$K$46))))&lt;'Data and Formulas'!$G$54, $V86,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$AD86, IF(('Data Tool'!$D$10/('Data and Formulas'!$K$41+(('Data Tool'!$D$9*'Data and Formulas'!$K$42)+('Data Tool'!$F$9*'Data and Formulas'!$K$45)+('Data Tool'!$G$9*'Data and Formulas'!$K$46))))&gt;='Data and Formulas'!$O$54, $AE86))))))))))</f>
        <v>4.7</v>
      </c>
      <c r="T86" s="48">
        <v>4.3</v>
      </c>
      <c r="U86" s="49"/>
      <c r="V86" s="4">
        <v>4.8</v>
      </c>
      <c r="W86" s="4">
        <v>4.7</v>
      </c>
      <c r="X86" s="4">
        <v>4.9000000000000004</v>
      </c>
      <c r="Y86" s="4">
        <v>4.7</v>
      </c>
      <c r="Z86" s="4">
        <v>4.5</v>
      </c>
      <c r="AA86" s="4">
        <v>4.5</v>
      </c>
      <c r="AB86" s="4">
        <v>4.4000000000000004</v>
      </c>
      <c r="AC86" s="4">
        <v>4.5</v>
      </c>
      <c r="AD86" s="4">
        <v>4.3</v>
      </c>
      <c r="AE86" s="190">
        <v>4.3</v>
      </c>
    </row>
    <row r="87" spans="2:31" ht="15.75">
      <c r="B87" s="189" t="s">
        <v>38</v>
      </c>
      <c r="C87" s="4"/>
      <c r="D87" s="4">
        <v>6.4</v>
      </c>
      <c r="E87" s="4">
        <v>6.5</v>
      </c>
      <c r="F87" s="4">
        <v>10.199999999999999</v>
      </c>
      <c r="G87" s="4">
        <v>0.5</v>
      </c>
      <c r="H87" s="190">
        <v>0</v>
      </c>
      <c r="L87" s="197">
        <v>10</v>
      </c>
      <c r="R87" s="204">
        <v>40848</v>
      </c>
      <c r="S87" s="47">
        <f>IF(('Data Tool'!$D$10/('Data and Formulas'!$K$41+(('Data Tool'!$D$9*'Data and Formulas'!$K$42)+('Data Tool'!$F$9*'Data and Formulas'!$K$45)+('Data Tool'!$G$9*'Data and Formulas'!$K$46))))&lt;'Data and Formulas'!$G$54, $V87,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$AD87, IF(('Data Tool'!$D$10/('Data and Formulas'!$K$41+(('Data Tool'!$D$9*'Data and Formulas'!$K$42)+('Data Tool'!$F$9*'Data and Formulas'!$K$45)+('Data Tool'!$G$9*'Data and Formulas'!$K$46))))&gt;='Data and Formulas'!$O$54, $AE87))))))))))</f>
        <v>4.5999999999999996</v>
      </c>
      <c r="T87" s="48">
        <v>4.0999999999999996</v>
      </c>
      <c r="U87" s="49"/>
      <c r="V87" s="4">
        <v>4.7</v>
      </c>
      <c r="W87" s="4">
        <v>4.5</v>
      </c>
      <c r="X87" s="4">
        <v>4.7</v>
      </c>
      <c r="Y87" s="4">
        <v>4.5999999999999996</v>
      </c>
      <c r="Z87" s="4">
        <v>4.3</v>
      </c>
      <c r="AA87" s="4">
        <v>4.3</v>
      </c>
      <c r="AB87" s="4">
        <v>4.2</v>
      </c>
      <c r="AC87" s="4">
        <v>4.3</v>
      </c>
      <c r="AD87" s="4">
        <v>4.0999999999999996</v>
      </c>
      <c r="AE87" s="190">
        <v>4.2</v>
      </c>
    </row>
    <row r="88" spans="2:31" ht="15.75">
      <c r="B88" s="189" t="s">
        <v>39</v>
      </c>
      <c r="C88" s="4"/>
      <c r="D88" s="4">
        <v>52.4</v>
      </c>
      <c r="E88" s="4">
        <v>56.9</v>
      </c>
      <c r="F88" s="4">
        <v>59.7</v>
      </c>
      <c r="G88" s="4">
        <v>43.1</v>
      </c>
      <c r="H88" s="190">
        <v>20.7</v>
      </c>
      <c r="L88" s="197">
        <v>11</v>
      </c>
      <c r="R88" s="204">
        <v>40878</v>
      </c>
      <c r="S88" s="47">
        <f>IF(('Data Tool'!$D$10/('Data and Formulas'!$K$41+(('Data Tool'!$D$9*'Data and Formulas'!$K$42)+('Data Tool'!$F$9*'Data and Formulas'!$K$45)+('Data Tool'!$G$9*'Data and Formulas'!$K$46))))&lt;'Data and Formulas'!$G$54, $V88,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$AD88, IF(('Data Tool'!$D$10/('Data and Formulas'!$K$41+(('Data Tool'!$D$9*'Data and Formulas'!$K$42)+('Data Tool'!$F$9*'Data and Formulas'!$K$45)+('Data Tool'!$G$9*'Data and Formulas'!$K$46))))&gt;='Data and Formulas'!$O$54, $AE88))))))))))</f>
        <v>4.0999999999999996</v>
      </c>
      <c r="T88" s="48">
        <v>3.7</v>
      </c>
      <c r="U88" s="49"/>
      <c r="V88" s="4">
        <v>4.3</v>
      </c>
      <c r="W88" s="4">
        <v>4.2</v>
      </c>
      <c r="X88" s="4">
        <v>4.2</v>
      </c>
      <c r="Y88" s="4">
        <v>4.0999999999999996</v>
      </c>
      <c r="Z88" s="4">
        <v>4</v>
      </c>
      <c r="AA88" s="4">
        <v>3.9</v>
      </c>
      <c r="AB88" s="4">
        <v>3.9</v>
      </c>
      <c r="AC88" s="4">
        <v>3.7</v>
      </c>
      <c r="AD88" s="4">
        <v>3.7</v>
      </c>
      <c r="AE88" s="190">
        <v>3.7</v>
      </c>
    </row>
    <row r="89" spans="2:31" ht="15.75">
      <c r="B89" s="189" t="s">
        <v>40</v>
      </c>
      <c r="C89" s="4"/>
      <c r="D89" s="4">
        <v>32.799999999999997</v>
      </c>
      <c r="E89" s="4">
        <v>48.1</v>
      </c>
      <c r="F89" s="4">
        <v>48.1</v>
      </c>
      <c r="G89" s="4">
        <v>35.9</v>
      </c>
      <c r="H89" s="190">
        <v>26.1</v>
      </c>
      <c r="L89" s="197">
        <v>12</v>
      </c>
      <c r="R89" s="204">
        <v>40909</v>
      </c>
      <c r="S89" s="47">
        <f>IF(('Data Tool'!$D$10/('Data and Formulas'!$K$41+(('Data Tool'!$D$9*'Data and Formulas'!$K$42)+('Data Tool'!$F$9*'Data and Formulas'!$K$45)+('Data Tool'!$G$9*'Data and Formulas'!$K$46))))&lt;'Data and Formulas'!$G$54, $V89,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$W89,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$X89,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$Y89,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$Z89,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$AA89,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$AB89,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$AC89,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$AD89, IF(('Data Tool'!$D$10/('Data and Formulas'!$K$41+(('Data Tool'!$D$9*'Data and Formulas'!$K$42)+('Data Tool'!$F$9*'Data and Formulas'!$K$45)+('Data Tool'!$G$9*'Data and Formulas'!$K$46))))&gt;='Data and Formulas'!$O$54, $AE89))))))))))</f>
        <v>3.5</v>
      </c>
      <c r="T89" s="48">
        <v>3.2</v>
      </c>
      <c r="U89" s="49"/>
      <c r="V89" s="4">
        <v>4.0999999999999996</v>
      </c>
      <c r="W89" s="4">
        <v>3.8</v>
      </c>
      <c r="X89" s="4">
        <v>3.8</v>
      </c>
      <c r="Y89" s="4">
        <v>3.5</v>
      </c>
      <c r="Z89" s="4">
        <v>3.5</v>
      </c>
      <c r="AA89" s="4">
        <v>3.6</v>
      </c>
      <c r="AB89" s="4">
        <v>3.4</v>
      </c>
      <c r="AC89" s="4">
        <v>3.2</v>
      </c>
      <c r="AD89" s="4">
        <v>3</v>
      </c>
      <c r="AE89" s="190">
        <v>3.2</v>
      </c>
    </row>
    <row r="90" spans="2:31" ht="15.75">
      <c r="B90" s="189" t="s">
        <v>41</v>
      </c>
      <c r="C90" s="4"/>
      <c r="D90" s="4">
        <v>56.5</v>
      </c>
      <c r="E90" s="4">
        <v>95.6</v>
      </c>
      <c r="F90" s="4">
        <v>76.400000000000006</v>
      </c>
      <c r="G90" s="4">
        <v>53</v>
      </c>
      <c r="H90" s="190">
        <v>35.6</v>
      </c>
      <c r="L90" s="197">
        <v>13</v>
      </c>
      <c r="R90" s="204">
        <v>40940</v>
      </c>
      <c r="S90" s="47">
        <f>IF(('Data Tool'!$D$10/('Data and Formulas'!$K$41+(('Data Tool'!$D$9*'Data and Formulas'!$K$42)+('Data Tool'!$F$9*'Data and Formulas'!$K$45)+('Data Tool'!$G$9*'Data and Formulas'!$K$46))))&lt;'Data and Formulas'!$G$54, $V90,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$AD90, IF(('Data Tool'!$D$10/('Data and Formulas'!$K$41+(('Data Tool'!$D$9*'Data and Formulas'!$K$42)+('Data Tool'!$F$9*'Data and Formulas'!$K$45)+('Data Tool'!$G$9*'Data and Formulas'!$K$46))))&gt;='Data and Formulas'!$O$54, $AE90))))))))))</f>
        <v>3.4</v>
      </c>
      <c r="T90" s="48">
        <v>3.1</v>
      </c>
      <c r="U90" s="49"/>
      <c r="V90" s="4">
        <v>3.9</v>
      </c>
      <c r="W90" s="4">
        <v>3.7</v>
      </c>
      <c r="X90" s="4">
        <v>3.7</v>
      </c>
      <c r="Y90" s="4">
        <v>3.4</v>
      </c>
      <c r="Z90" s="4">
        <v>3.4</v>
      </c>
      <c r="AA90" s="4">
        <v>3.4</v>
      </c>
      <c r="AB90" s="4">
        <v>3.3</v>
      </c>
      <c r="AC90" s="4">
        <v>3.2</v>
      </c>
      <c r="AD90" s="4">
        <v>2.9</v>
      </c>
      <c r="AE90" s="190">
        <v>3.1</v>
      </c>
    </row>
    <row r="91" spans="2:31" ht="16.5" thickBot="1">
      <c r="B91" s="189" t="s">
        <v>43</v>
      </c>
      <c r="C91" s="4"/>
      <c r="D91" s="4">
        <v>510.5</v>
      </c>
      <c r="E91" s="4">
        <v>639.6</v>
      </c>
      <c r="F91" s="4">
        <v>626.20000000000005</v>
      </c>
      <c r="G91" s="4">
        <v>493.7</v>
      </c>
      <c r="H91" s="190">
        <v>299</v>
      </c>
      <c r="L91" s="198">
        <v>14</v>
      </c>
      <c r="R91" s="204">
        <v>40969</v>
      </c>
      <c r="S91" s="47">
        <f>IF(('Data Tool'!$D$10/('Data and Formulas'!$K$41+(('Data Tool'!$D$9*'Data and Formulas'!$K$42)+('Data Tool'!$F$9*'Data and Formulas'!$K$45)+('Data Tool'!$G$9*'Data and Formulas'!$K$46))))&lt;'Data and Formulas'!$G$54, $V91,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$AD91, IF(('Data Tool'!$D$10/('Data and Formulas'!$K$41+(('Data Tool'!$D$9*'Data and Formulas'!$K$42)+('Data Tool'!$F$9*'Data and Formulas'!$K$45)+('Data Tool'!$G$9*'Data and Formulas'!$K$46))))&gt;='Data and Formulas'!$O$54, $AE91))))))))))</f>
        <v>3.4</v>
      </c>
      <c r="T91" s="48">
        <v>3.1</v>
      </c>
      <c r="U91" s="49"/>
      <c r="V91" s="4">
        <v>3.9</v>
      </c>
      <c r="W91" s="4">
        <v>3.7</v>
      </c>
      <c r="X91" s="4">
        <v>3.7</v>
      </c>
      <c r="Y91" s="4">
        <v>3.4</v>
      </c>
      <c r="Z91" s="4">
        <v>3.4</v>
      </c>
      <c r="AA91" s="4">
        <v>3.4</v>
      </c>
      <c r="AB91" s="4">
        <v>3.3</v>
      </c>
      <c r="AC91" s="4">
        <v>3.2</v>
      </c>
      <c r="AD91" s="4">
        <v>2.9</v>
      </c>
      <c r="AE91" s="190">
        <v>3</v>
      </c>
    </row>
    <row r="92" spans="2:31">
      <c r="B92" s="189"/>
      <c r="C92" s="4"/>
      <c r="D92" s="4"/>
      <c r="E92" s="4"/>
      <c r="F92" s="4"/>
      <c r="G92" s="4"/>
      <c r="H92" s="190"/>
      <c r="R92" s="204">
        <v>41000</v>
      </c>
      <c r="S92" s="47">
        <f>IF(('Data Tool'!$D$10/('Data and Formulas'!$K$41+(('Data Tool'!$D$9*'Data and Formulas'!$K$42)+('Data Tool'!$F$9*'Data and Formulas'!$K$45)+('Data Tool'!$G$9*'Data and Formulas'!$K$46))))&lt;'Data and Formulas'!$G$54, $V92,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$AD92, IF(('Data Tool'!$D$10/('Data and Formulas'!$K$41+(('Data Tool'!$D$9*'Data and Formulas'!$K$42)+('Data Tool'!$F$9*'Data and Formulas'!$K$45)+('Data Tool'!$G$9*'Data and Formulas'!$K$46))))&gt;='Data and Formulas'!$O$54, $AE92))))))))))</f>
        <v>3.1</v>
      </c>
      <c r="T92" s="48">
        <v>2.8</v>
      </c>
      <c r="U92" s="49"/>
      <c r="V92" s="4">
        <v>3.5</v>
      </c>
      <c r="W92" s="4">
        <v>3.4</v>
      </c>
      <c r="X92" s="4">
        <v>3.4</v>
      </c>
      <c r="Y92" s="4">
        <v>3.1</v>
      </c>
      <c r="Z92" s="4">
        <v>3.1</v>
      </c>
      <c r="AA92" s="4">
        <v>3.1</v>
      </c>
      <c r="AB92" s="4">
        <v>2.9</v>
      </c>
      <c r="AC92" s="4">
        <v>2.8</v>
      </c>
      <c r="AD92" s="4">
        <v>2.6</v>
      </c>
      <c r="AE92" s="190">
        <v>2.7</v>
      </c>
    </row>
    <row r="93" spans="2:31">
      <c r="B93" s="191" t="s">
        <v>49</v>
      </c>
      <c r="C93" s="4"/>
      <c r="D93" s="4"/>
      <c r="E93" s="4"/>
      <c r="F93" s="4"/>
      <c r="G93" s="4"/>
      <c r="H93" s="190"/>
      <c r="R93" s="204">
        <v>41030</v>
      </c>
      <c r="S93" s="47">
        <f>IF(('Data Tool'!$D$10/('Data and Formulas'!$K$41+(('Data Tool'!$D$9*'Data and Formulas'!$K$42)+('Data Tool'!$F$9*'Data and Formulas'!$K$45)+('Data Tool'!$G$9*'Data and Formulas'!$K$46))))&lt;'Data and Formulas'!$G$54, $V93,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$AD93, IF(('Data Tool'!$D$10/('Data and Formulas'!$K$41+(('Data Tool'!$D$9*'Data and Formulas'!$K$42)+('Data Tool'!$F$9*'Data and Formulas'!$K$45)+('Data Tool'!$G$9*'Data and Formulas'!$K$46))))&gt;='Data and Formulas'!$O$54, $AE93))))))))))</f>
        <v>2.8</v>
      </c>
      <c r="T93" s="48">
        <v>2.5</v>
      </c>
      <c r="U93" s="49"/>
      <c r="V93" s="4">
        <v>3.3</v>
      </c>
      <c r="W93" s="4">
        <v>3.1</v>
      </c>
      <c r="X93" s="4">
        <v>3.2</v>
      </c>
      <c r="Y93" s="4">
        <v>2.8</v>
      </c>
      <c r="Z93" s="4">
        <v>2.9</v>
      </c>
      <c r="AA93" s="4">
        <v>2.8</v>
      </c>
      <c r="AB93" s="4">
        <v>2.6</v>
      </c>
      <c r="AC93" s="4">
        <v>2.6</v>
      </c>
      <c r="AD93" s="4">
        <v>2.4</v>
      </c>
      <c r="AE93" s="190">
        <v>2.5</v>
      </c>
    </row>
    <row r="94" spans="2:31">
      <c r="B94" s="189" t="s">
        <v>29</v>
      </c>
      <c r="C94" s="4"/>
      <c r="D94" s="29">
        <f t="shared" ref="D94:H106" si="13">D78/D$91</f>
        <v>8.5406464250734573E-2</v>
      </c>
      <c r="E94" s="29">
        <f t="shared" si="13"/>
        <v>0.10256410256410255</v>
      </c>
      <c r="F94" s="29">
        <f t="shared" si="13"/>
        <v>0.10204407537527946</v>
      </c>
      <c r="G94" s="29">
        <f t="shared" si="13"/>
        <v>0.11079602997771927</v>
      </c>
      <c r="H94" s="192">
        <f t="shared" si="13"/>
        <v>0.13645484949832776</v>
      </c>
      <c r="R94" s="204">
        <v>41061</v>
      </c>
      <c r="S94" s="47">
        <f>IF(('Data Tool'!$D$10/('Data and Formulas'!$K$41+(('Data Tool'!$D$9*'Data and Formulas'!$K$42)+('Data Tool'!$F$9*'Data and Formulas'!$K$45)+('Data Tool'!$G$9*'Data and Formulas'!$K$46))))&lt;'Data and Formulas'!$G$54, $V94,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$AD94, IF(('Data Tool'!$D$10/('Data and Formulas'!$K$41+(('Data Tool'!$D$9*'Data and Formulas'!$K$42)+('Data Tool'!$F$9*'Data and Formulas'!$K$45)+('Data Tool'!$G$9*'Data and Formulas'!$K$46))))&gt;='Data and Formulas'!$O$54, $AE94))))))))))</f>
        <v>2.5</v>
      </c>
      <c r="T94" s="48">
        <v>2.2999999999999998</v>
      </c>
      <c r="U94" s="49"/>
      <c r="V94" s="4">
        <v>3</v>
      </c>
      <c r="W94" s="4">
        <v>2.8</v>
      </c>
      <c r="X94" s="4">
        <v>2.9</v>
      </c>
      <c r="Y94" s="4">
        <v>2.5</v>
      </c>
      <c r="Z94" s="4">
        <v>2.6</v>
      </c>
      <c r="AA94" s="4">
        <v>2.5</v>
      </c>
      <c r="AB94" s="4">
        <v>2.2999999999999998</v>
      </c>
      <c r="AC94" s="4">
        <v>2.2999999999999998</v>
      </c>
      <c r="AD94" s="4">
        <v>2.2000000000000002</v>
      </c>
      <c r="AE94" s="190">
        <v>2.2999999999999998</v>
      </c>
    </row>
    <row r="95" spans="2:31">
      <c r="B95" s="189" t="s">
        <v>30</v>
      </c>
      <c r="C95" s="4"/>
      <c r="D95" s="29">
        <f t="shared" si="13"/>
        <v>1.9588638589618023E-2</v>
      </c>
      <c r="E95" s="29">
        <f t="shared" si="13"/>
        <v>1.8761726078799248E-2</v>
      </c>
      <c r="F95" s="29">
        <f t="shared" si="13"/>
        <v>2.4273395081443626E-2</v>
      </c>
      <c r="G95" s="29">
        <f t="shared" si="13"/>
        <v>2.450881101883735E-2</v>
      </c>
      <c r="H95" s="192">
        <f t="shared" si="13"/>
        <v>2.1739130434782608E-2</v>
      </c>
      <c r="R95" s="204">
        <v>41091</v>
      </c>
      <c r="S95" s="47">
        <f>IF(('Data Tool'!$D$10/('Data and Formulas'!$K$41+(('Data Tool'!$D$9*'Data and Formulas'!$K$42)+('Data Tool'!$F$9*'Data and Formulas'!$K$45)+('Data Tool'!$G$9*'Data and Formulas'!$K$46))))&lt;'Data and Formulas'!$G$54, $V95,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$AD95, IF(('Data Tool'!$D$10/('Data and Formulas'!$K$41+(('Data Tool'!$D$9*'Data and Formulas'!$K$42)+('Data Tool'!$F$9*'Data and Formulas'!$K$45)+('Data Tool'!$G$9*'Data and Formulas'!$K$46))))&gt;='Data and Formulas'!$O$54, $AE95))))))))))</f>
        <v>2.6</v>
      </c>
      <c r="T95" s="48">
        <v>2.4</v>
      </c>
      <c r="U95" s="49"/>
      <c r="V95" s="4">
        <v>2.9</v>
      </c>
      <c r="W95" s="4">
        <v>2.8</v>
      </c>
      <c r="X95" s="4">
        <v>2.8</v>
      </c>
      <c r="Y95" s="4">
        <v>2.6</v>
      </c>
      <c r="Z95" s="4">
        <v>2.5</v>
      </c>
      <c r="AA95" s="4">
        <v>2.5</v>
      </c>
      <c r="AB95" s="4">
        <v>2.2999999999999998</v>
      </c>
      <c r="AC95" s="4">
        <v>2.2000000000000002</v>
      </c>
      <c r="AD95" s="4">
        <v>2.2999999999999998</v>
      </c>
      <c r="AE95" s="190">
        <v>2.2999999999999998</v>
      </c>
    </row>
    <row r="96" spans="2:31">
      <c r="B96" s="189" t="s">
        <v>31</v>
      </c>
      <c r="C96" s="4"/>
      <c r="D96" s="29">
        <f t="shared" si="13"/>
        <v>3.7414299706170426E-2</v>
      </c>
      <c r="E96" s="29">
        <f t="shared" si="13"/>
        <v>4.9874921826141332E-2</v>
      </c>
      <c r="F96" s="29">
        <f t="shared" si="13"/>
        <v>4.7748323219418708E-2</v>
      </c>
      <c r="G96" s="29">
        <f t="shared" si="13"/>
        <v>3.8484909864290054E-2</v>
      </c>
      <c r="H96" s="192">
        <f t="shared" si="13"/>
        <v>3.2107023411371234E-2</v>
      </c>
      <c r="R96" s="204">
        <v>41122</v>
      </c>
      <c r="S96" s="47">
        <f>IF(('Data Tool'!$D$10/('Data and Formulas'!$K$41+(('Data Tool'!$D$9*'Data and Formulas'!$K$42)+('Data Tool'!$F$9*'Data and Formulas'!$K$45)+('Data Tool'!$G$9*'Data and Formulas'!$K$46))))&lt;'Data and Formulas'!$G$54, $V96,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$AD96, IF(('Data Tool'!$D$10/('Data and Formulas'!$K$41+(('Data Tool'!$D$9*'Data and Formulas'!$K$42)+('Data Tool'!$F$9*'Data and Formulas'!$K$45)+('Data Tool'!$G$9*'Data and Formulas'!$K$46))))&gt;='Data and Formulas'!$O$54, $AE96))))))))))</f>
        <v>2.5</v>
      </c>
      <c r="T96" s="48">
        <v>2.2999999999999998</v>
      </c>
      <c r="U96" s="49"/>
      <c r="V96" s="4">
        <v>2.7</v>
      </c>
      <c r="W96" s="4">
        <v>2.6</v>
      </c>
      <c r="X96" s="4">
        <v>2.7</v>
      </c>
      <c r="Y96" s="4">
        <v>2.5</v>
      </c>
      <c r="Z96" s="4">
        <v>2.4</v>
      </c>
      <c r="AA96" s="4">
        <v>2.2999999999999998</v>
      </c>
      <c r="AB96" s="4">
        <v>2.2000000000000002</v>
      </c>
      <c r="AC96" s="4">
        <v>2.2000000000000002</v>
      </c>
      <c r="AD96" s="4">
        <v>2.2999999999999998</v>
      </c>
      <c r="AE96" s="190">
        <v>2.2000000000000002</v>
      </c>
    </row>
    <row r="97" spans="2:31">
      <c r="B97" s="189" t="s">
        <v>32</v>
      </c>
      <c r="C97" s="4"/>
      <c r="D97" s="29">
        <f t="shared" si="13"/>
        <v>0.23996082272282077</v>
      </c>
      <c r="E97" s="29">
        <f t="shared" si="13"/>
        <v>0.13758599124452783</v>
      </c>
      <c r="F97" s="29">
        <f t="shared" si="13"/>
        <v>9.7572660491855631E-2</v>
      </c>
      <c r="G97" s="29">
        <f t="shared" si="13"/>
        <v>0.11221389507798259</v>
      </c>
      <c r="H97" s="192">
        <f t="shared" si="13"/>
        <v>0.14481605351170568</v>
      </c>
      <c r="R97" s="204">
        <v>41153</v>
      </c>
      <c r="S97" s="47">
        <f>IF(('Data Tool'!$D$10/('Data and Formulas'!$K$41+(('Data Tool'!$D$9*'Data and Formulas'!$K$42)+('Data Tool'!$F$9*'Data and Formulas'!$K$45)+('Data Tool'!$G$9*'Data and Formulas'!$K$46))))&lt;'Data and Formulas'!$G$54, $V97,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$AD97, IF(('Data Tool'!$D$10/('Data and Formulas'!$K$41+(('Data Tool'!$D$9*'Data and Formulas'!$K$42)+('Data Tool'!$F$9*'Data and Formulas'!$K$45)+('Data Tool'!$G$9*'Data and Formulas'!$K$46))))&gt;='Data and Formulas'!$O$54, $AE97))))))))))</f>
        <v>2.1</v>
      </c>
      <c r="T97" s="48">
        <v>2.1</v>
      </c>
      <c r="U97" s="49"/>
      <c r="V97" s="4">
        <v>2.4</v>
      </c>
      <c r="W97" s="4">
        <v>2.2999999999999998</v>
      </c>
      <c r="X97" s="4">
        <v>2.2999999999999998</v>
      </c>
      <c r="Y97" s="4">
        <v>2.1</v>
      </c>
      <c r="Z97" s="4">
        <v>2.2000000000000002</v>
      </c>
      <c r="AA97" s="4">
        <v>2.2000000000000002</v>
      </c>
      <c r="AB97" s="4">
        <v>2.1</v>
      </c>
      <c r="AC97" s="4">
        <v>2.1</v>
      </c>
      <c r="AD97" s="4">
        <v>2</v>
      </c>
      <c r="AE97" s="190">
        <v>2.1</v>
      </c>
    </row>
    <row r="98" spans="2:31">
      <c r="B98" s="189" t="s">
        <v>33</v>
      </c>
      <c r="C98" s="4"/>
      <c r="D98" s="29">
        <f t="shared" si="13"/>
        <v>5.7002938295788445E-2</v>
      </c>
      <c r="E98" s="29">
        <f t="shared" si="13"/>
        <v>6.0037523452157592E-2</v>
      </c>
      <c r="F98" s="29">
        <f t="shared" si="13"/>
        <v>8.0964548067710002E-2</v>
      </c>
      <c r="G98" s="29">
        <f t="shared" si="13"/>
        <v>7.7780028357302008E-2</v>
      </c>
      <c r="H98" s="192">
        <f t="shared" si="13"/>
        <v>9.0969899665551843E-2</v>
      </c>
      <c r="R98" s="204">
        <v>41183</v>
      </c>
      <c r="S98" s="47">
        <f>IF(('Data Tool'!$D$10/('Data and Formulas'!$K$41+(('Data Tool'!$D$9*'Data and Formulas'!$K$42)+('Data Tool'!$F$9*'Data and Formulas'!$K$45)+('Data Tool'!$G$9*'Data and Formulas'!$K$46))))&lt;'Data and Formulas'!$G$54, $V98,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$AD98, IF(('Data Tool'!$D$10/('Data and Formulas'!$K$41+(('Data Tool'!$D$9*'Data and Formulas'!$K$42)+('Data Tool'!$F$9*'Data and Formulas'!$K$45)+('Data Tool'!$G$9*'Data and Formulas'!$K$46))))&gt;='Data and Formulas'!$O$54, $AE98))))))))))</f>
        <v>2.2999999999999998</v>
      </c>
      <c r="T98" s="48">
        <v>2.4</v>
      </c>
      <c r="U98" s="49"/>
      <c r="V98" s="4">
        <v>2.8</v>
      </c>
      <c r="W98" s="4">
        <v>2.5</v>
      </c>
      <c r="X98" s="4">
        <v>2.5</v>
      </c>
      <c r="Y98" s="4">
        <v>2.2999999999999998</v>
      </c>
      <c r="Z98" s="4">
        <v>2.4</v>
      </c>
      <c r="AA98" s="4">
        <v>2.5</v>
      </c>
      <c r="AB98" s="4">
        <v>2.2999999999999998</v>
      </c>
      <c r="AC98" s="4">
        <v>2.2999999999999998</v>
      </c>
      <c r="AD98" s="4">
        <v>2.2999999999999998</v>
      </c>
      <c r="AE98" s="190">
        <v>2.5</v>
      </c>
    </row>
    <row r="99" spans="2:31">
      <c r="B99" s="189" t="s">
        <v>34</v>
      </c>
      <c r="C99" s="4"/>
      <c r="D99" s="29">
        <f t="shared" si="13"/>
        <v>5.0930460333006855E-3</v>
      </c>
      <c r="E99" s="29">
        <f t="shared" si="13"/>
        <v>9.6935584740462793E-3</v>
      </c>
      <c r="F99" s="29">
        <f t="shared" si="13"/>
        <v>1.5011178537208559E-2</v>
      </c>
      <c r="G99" s="29">
        <f t="shared" si="13"/>
        <v>1.9039902774964555E-2</v>
      </c>
      <c r="H99" s="192">
        <f t="shared" si="13"/>
        <v>2.3411371237458192E-2</v>
      </c>
      <c r="R99" s="204">
        <v>41214</v>
      </c>
      <c r="S99" s="47">
        <f>IF(('Data Tool'!$D$10/('Data and Formulas'!$K$41+(('Data Tool'!$D$9*'Data and Formulas'!$K$42)+('Data Tool'!$F$9*'Data and Formulas'!$K$45)+('Data Tool'!$G$9*'Data and Formulas'!$K$46))))&lt;'Data and Formulas'!$G$54, $V99,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$W99,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$X99,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$Y99,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$Z99,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$AA99,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$AB99,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$AC99,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$AD99, IF(('Data Tool'!$D$10/('Data and Formulas'!$K$41+(('Data Tool'!$D$9*'Data and Formulas'!$K$42)+('Data Tool'!$F$9*'Data and Formulas'!$K$45)+('Data Tool'!$G$9*'Data and Formulas'!$K$46))))&gt;='Data and Formulas'!$O$54, $AE99))))))))))</f>
        <v>2.2999999999999998</v>
      </c>
      <c r="T99" s="48">
        <v>2.4</v>
      </c>
      <c r="U99" s="49"/>
      <c r="V99" s="4">
        <v>2.8</v>
      </c>
      <c r="W99" s="4">
        <v>2.6</v>
      </c>
      <c r="X99" s="4">
        <v>2.6</v>
      </c>
      <c r="Y99" s="4">
        <v>2.2999999999999998</v>
      </c>
      <c r="Z99" s="4">
        <v>2.5</v>
      </c>
      <c r="AA99" s="4">
        <v>2.6</v>
      </c>
      <c r="AB99" s="4">
        <v>2.2999999999999998</v>
      </c>
      <c r="AC99" s="4">
        <v>2.4</v>
      </c>
      <c r="AD99" s="4">
        <v>2.2999999999999998</v>
      </c>
      <c r="AE99" s="190">
        <v>2.5</v>
      </c>
    </row>
    <row r="100" spans="2:31">
      <c r="B100" s="189" t="s">
        <v>35</v>
      </c>
      <c r="C100" s="4"/>
      <c r="D100" s="29">
        <f t="shared" si="13"/>
        <v>0.13437806072477962</v>
      </c>
      <c r="E100" s="29">
        <f t="shared" si="13"/>
        <v>0.14759224515322078</v>
      </c>
      <c r="F100" s="29">
        <f t="shared" si="13"/>
        <v>0.1521877994251038</v>
      </c>
      <c r="G100" s="29">
        <f t="shared" si="13"/>
        <v>0.14482479238403889</v>
      </c>
      <c r="H100" s="192">
        <f t="shared" si="13"/>
        <v>9.9331103678929764E-2</v>
      </c>
      <c r="R100" s="204">
        <v>41244</v>
      </c>
      <c r="S100" s="47">
        <f>IF(('Data Tool'!$D$10/('Data and Formulas'!$K$41+(('Data Tool'!$D$9*'Data and Formulas'!$K$42)+('Data Tool'!$F$9*'Data and Formulas'!$K$45)+('Data Tool'!$G$9*'Data and Formulas'!$K$46))))&lt;'Data and Formulas'!$G$54, $V100,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$AD100, IF(('Data Tool'!$D$10/('Data and Formulas'!$K$41+(('Data Tool'!$D$9*'Data and Formulas'!$K$42)+('Data Tool'!$F$9*'Data and Formulas'!$K$45)+('Data Tool'!$G$9*'Data and Formulas'!$K$46))))&gt;='Data and Formulas'!$O$54, $AE100))))))))))</f>
        <v>2.5</v>
      </c>
      <c r="T100" s="48">
        <v>2.4</v>
      </c>
      <c r="U100" s="49"/>
      <c r="V100" s="4">
        <v>2.9</v>
      </c>
      <c r="W100" s="4">
        <v>2.7</v>
      </c>
      <c r="X100" s="4">
        <v>2.7</v>
      </c>
      <c r="Y100" s="4">
        <v>2.5</v>
      </c>
      <c r="Z100" s="4">
        <v>2.5</v>
      </c>
      <c r="AA100" s="4">
        <v>2.5</v>
      </c>
      <c r="AB100" s="4">
        <v>2.2999999999999998</v>
      </c>
      <c r="AC100" s="4">
        <v>2.2999999999999998</v>
      </c>
      <c r="AD100" s="4">
        <v>2.2999999999999998</v>
      </c>
      <c r="AE100" s="190">
        <v>2.4</v>
      </c>
    </row>
    <row r="101" spans="2:31">
      <c r="B101" s="189" t="s">
        <v>36</v>
      </c>
      <c r="C101" s="4"/>
      <c r="D101" s="29">
        <f t="shared" si="13"/>
        <v>3.349657198824682E-2</v>
      </c>
      <c r="E101" s="29">
        <f t="shared" si="13"/>
        <v>3.1894934333958722E-2</v>
      </c>
      <c r="F101" s="29">
        <f t="shared" si="13"/>
        <v>2.9223890130948577E-2</v>
      </c>
      <c r="G101" s="29">
        <f t="shared" si="13"/>
        <v>2.8559854162446829E-2</v>
      </c>
      <c r="H101" s="192">
        <f t="shared" si="13"/>
        <v>3.5117056856187288E-2</v>
      </c>
      <c r="R101" s="204">
        <v>41275</v>
      </c>
      <c r="S101" s="47">
        <f>IF(('Data Tool'!$D$10/('Data and Formulas'!$K$41+(('Data Tool'!$D$9*'Data and Formulas'!$K$42)+('Data Tool'!$F$9*'Data and Formulas'!$K$45)+('Data Tool'!$G$9*'Data and Formulas'!$K$46))))&lt;'Data and Formulas'!$G$54, $V101,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$AD101, IF(('Data Tool'!$D$10/('Data and Formulas'!$K$41+(('Data Tool'!$D$9*'Data and Formulas'!$K$42)+('Data Tool'!$F$9*'Data and Formulas'!$K$45)+('Data Tool'!$G$9*'Data and Formulas'!$K$46))))&gt;='Data and Formulas'!$O$54, $AE101))))))))))</f>
        <v>2.4</v>
      </c>
      <c r="T101" s="48">
        <v>2.4</v>
      </c>
      <c r="U101" s="49"/>
      <c r="V101" s="4">
        <v>2.7</v>
      </c>
      <c r="W101" s="4">
        <v>2.6</v>
      </c>
      <c r="X101" s="4">
        <v>2.6</v>
      </c>
      <c r="Y101" s="4">
        <v>2.4</v>
      </c>
      <c r="Z101" s="4">
        <v>2.4</v>
      </c>
      <c r="AA101" s="4">
        <v>2.2999999999999998</v>
      </c>
      <c r="AB101" s="4">
        <v>2.2000000000000002</v>
      </c>
      <c r="AC101" s="4">
        <v>2.2000000000000002</v>
      </c>
      <c r="AD101" s="4">
        <v>2.4</v>
      </c>
      <c r="AE101" s="190">
        <v>2.4</v>
      </c>
    </row>
    <row r="102" spans="2:31">
      <c r="B102" s="189" t="s">
        <v>37</v>
      </c>
      <c r="C102" s="4"/>
      <c r="D102" s="29">
        <f t="shared" si="13"/>
        <v>9.755142017629774E-2</v>
      </c>
      <c r="E102" s="29">
        <f t="shared" si="13"/>
        <v>0.11819887429643526</v>
      </c>
      <c r="F102" s="29">
        <f t="shared" si="13"/>
        <v>0.14068987543915679</v>
      </c>
      <c r="G102" s="29">
        <f t="shared" si="13"/>
        <v>0.17541016811829047</v>
      </c>
      <c r="H102" s="192">
        <f t="shared" si="13"/>
        <v>0.13846153846153847</v>
      </c>
      <c r="R102" s="204">
        <v>41306</v>
      </c>
      <c r="S102" s="47">
        <f>IF(('Data Tool'!$D$10/('Data and Formulas'!$K$41+(('Data Tool'!$D$9*'Data and Formulas'!$K$42)+('Data Tool'!$F$9*'Data and Formulas'!$K$45)+('Data Tool'!$G$9*'Data and Formulas'!$K$46))))&lt;'Data and Formulas'!$G$54, $V102,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$AD102, IF(('Data Tool'!$D$10/('Data and Formulas'!$K$41+(('Data Tool'!$D$9*'Data and Formulas'!$K$42)+('Data Tool'!$F$9*'Data and Formulas'!$K$45)+('Data Tool'!$G$9*'Data and Formulas'!$K$46))))&gt;='Data and Formulas'!$O$54, $AE102))))))))))</f>
        <v>2.6</v>
      </c>
      <c r="T102" s="48">
        <v>2.5</v>
      </c>
      <c r="U102" s="49"/>
      <c r="V102" s="4">
        <v>2.8</v>
      </c>
      <c r="W102" s="4">
        <v>2.7</v>
      </c>
      <c r="X102" s="4">
        <v>2.7</v>
      </c>
      <c r="Y102" s="4">
        <v>2.6</v>
      </c>
      <c r="Z102" s="4">
        <v>2.5</v>
      </c>
      <c r="AA102" s="4">
        <v>2.4</v>
      </c>
      <c r="AB102" s="4">
        <v>2.2999999999999998</v>
      </c>
      <c r="AC102" s="4">
        <v>2.2999999999999998</v>
      </c>
      <c r="AD102" s="4">
        <v>2.5</v>
      </c>
      <c r="AE102" s="190">
        <v>2.4</v>
      </c>
    </row>
    <row r="103" spans="2:31">
      <c r="B103" s="189" t="s">
        <v>38</v>
      </c>
      <c r="C103" s="4"/>
      <c r="D103" s="29">
        <f t="shared" si="13"/>
        <v>1.2536728697355535E-2</v>
      </c>
      <c r="E103" s="29">
        <f t="shared" si="13"/>
        <v>1.016260162601626E-2</v>
      </c>
      <c r="F103" s="29">
        <f t="shared" si="13"/>
        <v>1.628872564675822E-2</v>
      </c>
      <c r="G103" s="29">
        <f t="shared" si="13"/>
        <v>1.0127607859023698E-3</v>
      </c>
      <c r="H103" s="192">
        <f t="shared" si="13"/>
        <v>0</v>
      </c>
      <c r="R103" s="204">
        <v>41334</v>
      </c>
      <c r="S103" s="47">
        <f>IF(('Data Tool'!$D$10/('Data and Formulas'!$K$41+(('Data Tool'!$D$9*'Data and Formulas'!$K$42)+('Data Tool'!$F$9*'Data and Formulas'!$K$45)+('Data Tool'!$G$9*'Data and Formulas'!$K$46))))&lt;'Data and Formulas'!$G$54, $V103,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$AD103, IF(('Data Tool'!$D$10/('Data and Formulas'!$K$41+(('Data Tool'!$D$9*'Data and Formulas'!$K$42)+('Data Tool'!$F$9*'Data and Formulas'!$K$45)+('Data Tool'!$G$9*'Data and Formulas'!$K$46))))&gt;='Data and Formulas'!$O$54, $AE103))))))))))</f>
        <v>2.6</v>
      </c>
      <c r="T103" s="48">
        <v>2.5</v>
      </c>
      <c r="U103" s="49"/>
      <c r="V103" s="4">
        <v>2.8</v>
      </c>
      <c r="W103" s="4">
        <v>2.7</v>
      </c>
      <c r="X103" s="4">
        <v>2.8</v>
      </c>
      <c r="Y103" s="4">
        <v>2.6</v>
      </c>
      <c r="Z103" s="4">
        <v>2.6</v>
      </c>
      <c r="AA103" s="4">
        <v>2.4</v>
      </c>
      <c r="AB103" s="4">
        <v>2.2999999999999998</v>
      </c>
      <c r="AC103" s="4">
        <v>2.2999999999999998</v>
      </c>
      <c r="AD103" s="4">
        <v>2.5</v>
      </c>
      <c r="AE103" s="190">
        <v>2.4</v>
      </c>
    </row>
    <row r="104" spans="2:31">
      <c r="B104" s="189" t="s">
        <v>39</v>
      </c>
      <c r="C104" s="4"/>
      <c r="D104" s="29">
        <f t="shared" si="13"/>
        <v>0.10264446620959843</v>
      </c>
      <c r="E104" s="29">
        <f t="shared" si="13"/>
        <v>8.896185115697311E-2</v>
      </c>
      <c r="F104" s="29">
        <f t="shared" si="13"/>
        <v>9.5336953050143725E-2</v>
      </c>
      <c r="G104" s="29">
        <f t="shared" si="13"/>
        <v>8.729997974478429E-2</v>
      </c>
      <c r="H104" s="192">
        <f t="shared" si="13"/>
        <v>6.9230769230769235E-2</v>
      </c>
      <c r="R104" s="204">
        <v>41365</v>
      </c>
      <c r="S104" s="47">
        <f>IF(('Data Tool'!$D$10/('Data and Formulas'!$K$41+(('Data Tool'!$D$9*'Data and Formulas'!$K$42)+('Data Tool'!$F$9*'Data and Formulas'!$K$45)+('Data Tool'!$G$9*'Data and Formulas'!$K$46))))&lt;'Data and Formulas'!$G$54, $V104,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$AD104, IF(('Data Tool'!$D$10/('Data and Formulas'!$K$41+(('Data Tool'!$D$9*'Data and Formulas'!$K$42)+('Data Tool'!$F$9*'Data and Formulas'!$K$45)+('Data Tool'!$G$9*'Data and Formulas'!$K$46))))&gt;='Data and Formulas'!$O$54, $AE104))))))))))</f>
        <v>2.2999999999999998</v>
      </c>
      <c r="T104" s="48">
        <v>2.2000000000000002</v>
      </c>
      <c r="U104" s="49"/>
      <c r="V104" s="4">
        <v>2.6</v>
      </c>
      <c r="W104" s="4">
        <v>2.5</v>
      </c>
      <c r="X104" s="4">
        <v>2.5</v>
      </c>
      <c r="Y104" s="4">
        <v>2.2999999999999998</v>
      </c>
      <c r="Z104" s="4">
        <v>2.2999999999999998</v>
      </c>
      <c r="AA104" s="4">
        <v>2.1</v>
      </c>
      <c r="AB104" s="4">
        <v>2.1</v>
      </c>
      <c r="AC104" s="4">
        <v>2</v>
      </c>
      <c r="AD104" s="4">
        <v>2.2000000000000002</v>
      </c>
      <c r="AE104" s="190">
        <v>2.1</v>
      </c>
    </row>
    <row r="105" spans="2:31">
      <c r="B105" s="189" t="s">
        <v>40</v>
      </c>
      <c r="C105" s="4"/>
      <c r="D105" s="29">
        <f t="shared" si="13"/>
        <v>6.4250734573947102E-2</v>
      </c>
      <c r="E105" s="29">
        <f t="shared" si="13"/>
        <v>7.5203252032520318E-2</v>
      </c>
      <c r="F105" s="29">
        <f t="shared" si="13"/>
        <v>7.6812519961673584E-2</v>
      </c>
      <c r="G105" s="29">
        <f t="shared" si="13"/>
        <v>7.271622442779016E-2</v>
      </c>
      <c r="H105" s="192">
        <f t="shared" si="13"/>
        <v>8.729096989966556E-2</v>
      </c>
      <c r="R105" s="204">
        <v>41395</v>
      </c>
      <c r="S105" s="47">
        <f>IF(('Data Tool'!$D$10/('Data and Formulas'!$K$41+(('Data Tool'!$D$9*'Data and Formulas'!$K$42)+('Data Tool'!$F$9*'Data and Formulas'!$K$45)+('Data Tool'!$G$9*'Data and Formulas'!$K$46))))&lt;'Data and Formulas'!$G$54, $V105,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$AD105, IF(('Data Tool'!$D$10/('Data and Formulas'!$K$41+(('Data Tool'!$D$9*'Data and Formulas'!$K$42)+('Data Tool'!$F$9*'Data and Formulas'!$K$45)+('Data Tool'!$G$9*'Data and Formulas'!$K$46))))&gt;='Data and Formulas'!$O$54, $AE105))))))))))</f>
        <v>2.5</v>
      </c>
      <c r="T105" s="48">
        <v>2.4</v>
      </c>
      <c r="U105" s="49"/>
      <c r="V105" s="4">
        <v>2.8</v>
      </c>
      <c r="W105" s="4">
        <v>2.7</v>
      </c>
      <c r="X105" s="4">
        <v>2.6</v>
      </c>
      <c r="Y105" s="4">
        <v>2.5</v>
      </c>
      <c r="Z105" s="4">
        <v>2.5</v>
      </c>
      <c r="AA105" s="4">
        <v>2.4</v>
      </c>
      <c r="AB105" s="4">
        <v>2.2999999999999998</v>
      </c>
      <c r="AC105" s="4">
        <v>2.2000000000000002</v>
      </c>
      <c r="AD105" s="4">
        <v>2.4</v>
      </c>
      <c r="AE105" s="190">
        <v>2.2999999999999998</v>
      </c>
    </row>
    <row r="106" spans="2:31" ht="15.75" thickBot="1">
      <c r="B106" s="193" t="s">
        <v>41</v>
      </c>
      <c r="C106" s="194"/>
      <c r="D106" s="195">
        <f t="shared" si="13"/>
        <v>0.11067580803134182</v>
      </c>
      <c r="E106" s="195">
        <f t="shared" si="13"/>
        <v>0.14946841776110067</v>
      </c>
      <c r="F106" s="195">
        <f t="shared" si="13"/>
        <v>0.12200574896199297</v>
      </c>
      <c r="G106" s="195">
        <f t="shared" si="13"/>
        <v>0.10735264330565121</v>
      </c>
      <c r="H106" s="196">
        <f t="shared" si="13"/>
        <v>0.11906354515050167</v>
      </c>
      <c r="R106" s="204">
        <v>41426</v>
      </c>
      <c r="S106" s="47">
        <f>IF(('Data Tool'!$D$10/('Data and Formulas'!$K$41+(('Data Tool'!$D$9*'Data and Formulas'!$K$42)+('Data Tool'!$F$9*'Data and Formulas'!$K$45)+('Data Tool'!$G$9*'Data and Formulas'!$K$46))))&lt;'Data and Formulas'!$G$54, $V106,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$AD106, IF(('Data Tool'!$D$10/('Data and Formulas'!$K$41+(('Data Tool'!$D$9*'Data and Formulas'!$K$42)+('Data Tool'!$F$9*'Data and Formulas'!$K$45)+('Data Tool'!$G$9*'Data and Formulas'!$K$46))))&gt;='Data and Formulas'!$O$54, $AE106))))))))))</f>
        <v>2.7</v>
      </c>
      <c r="T106" s="48">
        <v>2.6</v>
      </c>
      <c r="U106" s="49"/>
      <c r="V106" s="4">
        <v>2.9</v>
      </c>
      <c r="W106" s="4">
        <v>2.9</v>
      </c>
      <c r="X106" s="4">
        <v>2.8</v>
      </c>
      <c r="Y106" s="4">
        <v>2.7</v>
      </c>
      <c r="Z106" s="4">
        <v>2.7</v>
      </c>
      <c r="AA106" s="4">
        <v>2.6</v>
      </c>
      <c r="AB106" s="4">
        <v>2.5</v>
      </c>
      <c r="AC106" s="4">
        <v>2.4</v>
      </c>
      <c r="AD106" s="4">
        <v>2.5</v>
      </c>
      <c r="AE106" s="190">
        <v>2.5</v>
      </c>
    </row>
    <row r="107" spans="2:31">
      <c r="R107" s="204">
        <v>41456</v>
      </c>
      <c r="S107" s="47">
        <f>IF(('Data Tool'!$D$10/('Data and Formulas'!$K$41+(('Data Tool'!$D$9*'Data and Formulas'!$K$42)+('Data Tool'!$F$9*'Data and Formulas'!$K$45)+('Data Tool'!$G$9*'Data and Formulas'!$K$46))))&lt;'Data and Formulas'!$G$54, $V107,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$AD107, IF(('Data Tool'!$D$10/('Data and Formulas'!$K$41+(('Data Tool'!$D$9*'Data and Formulas'!$K$42)+('Data Tool'!$F$9*'Data and Formulas'!$K$45)+('Data Tool'!$G$9*'Data and Formulas'!$K$46))))&gt;='Data and Formulas'!$O$54, $AE107))))))))))</f>
        <v>2.5</v>
      </c>
      <c r="T107" s="48">
        <v>2.5</v>
      </c>
      <c r="U107" s="49"/>
      <c r="V107" s="4">
        <v>2.9</v>
      </c>
      <c r="W107" s="4">
        <v>2.8</v>
      </c>
      <c r="X107" s="4">
        <v>2.8</v>
      </c>
      <c r="Y107" s="4">
        <v>2.5</v>
      </c>
      <c r="Z107" s="4">
        <v>2.7</v>
      </c>
      <c r="AA107" s="4">
        <v>2.6</v>
      </c>
      <c r="AB107" s="4">
        <v>2.5</v>
      </c>
      <c r="AC107" s="4">
        <v>2.5</v>
      </c>
      <c r="AD107" s="4">
        <v>2.2999999999999998</v>
      </c>
      <c r="AE107" s="190">
        <v>2.5</v>
      </c>
    </row>
    <row r="108" spans="2:31" ht="15.75" thickBot="1">
      <c r="R108" s="204">
        <v>41487</v>
      </c>
      <c r="S108" s="47">
        <f>IF(('Data Tool'!$D$10/('Data and Formulas'!$K$41+(('Data Tool'!$D$9*'Data and Formulas'!$K$42)+('Data Tool'!$F$9*'Data and Formulas'!$K$45)+('Data Tool'!$G$9*'Data and Formulas'!$K$46))))&lt;'Data and Formulas'!$G$54, $V108,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$AD108, IF(('Data Tool'!$D$10/('Data and Formulas'!$K$41+(('Data Tool'!$D$9*'Data and Formulas'!$K$42)+('Data Tool'!$F$9*'Data and Formulas'!$K$45)+('Data Tool'!$G$9*'Data and Formulas'!$K$46))))&gt;='Data and Formulas'!$O$54, $AE108))))))))))</f>
        <v>2.5</v>
      </c>
      <c r="T108" s="48">
        <v>2.4</v>
      </c>
      <c r="U108" s="49"/>
      <c r="V108" s="4">
        <v>2.9</v>
      </c>
      <c r="W108" s="4">
        <v>2.9</v>
      </c>
      <c r="X108" s="4">
        <v>2.8</v>
      </c>
      <c r="Y108" s="4">
        <v>2.5</v>
      </c>
      <c r="Z108" s="4">
        <v>2.7</v>
      </c>
      <c r="AA108" s="4">
        <v>2.6</v>
      </c>
      <c r="AB108" s="4">
        <v>2.4</v>
      </c>
      <c r="AC108" s="4">
        <v>2.5</v>
      </c>
      <c r="AD108" s="4">
        <v>2.2000000000000002</v>
      </c>
      <c r="AE108" s="190">
        <v>2.4</v>
      </c>
    </row>
    <row r="109" spans="2:31" ht="18.75">
      <c r="B109" s="186" t="s">
        <v>79</v>
      </c>
      <c r="C109" s="187"/>
      <c r="D109" s="187"/>
      <c r="E109" s="187"/>
      <c r="F109" s="187"/>
      <c r="G109" s="187"/>
      <c r="H109" s="187"/>
      <c r="I109" s="187"/>
      <c r="J109" s="187"/>
      <c r="K109" s="187"/>
      <c r="L109" s="187"/>
      <c r="M109" s="187"/>
      <c r="N109" s="187"/>
      <c r="O109" s="187"/>
      <c r="P109" s="188"/>
      <c r="R109" s="204">
        <v>41518</v>
      </c>
      <c r="S109" s="47">
        <f>IF(('Data Tool'!$D$10/('Data and Formulas'!$K$41+(('Data Tool'!$D$9*'Data and Formulas'!$K$42)+('Data Tool'!$F$9*'Data and Formulas'!$K$45)+('Data Tool'!$G$9*'Data and Formulas'!$K$46))))&lt;'Data and Formulas'!$G$54, $V109,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$W109,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$X109,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$Y109,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$Z109,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$AA109,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$AB109,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$AC109,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$AD109, IF(('Data Tool'!$D$10/('Data and Formulas'!$K$41+(('Data Tool'!$D$9*'Data and Formulas'!$K$42)+('Data Tool'!$F$9*'Data and Formulas'!$K$45)+('Data Tool'!$G$9*'Data and Formulas'!$K$46))))&gt;='Data and Formulas'!$O$54, $AE109))))))))))</f>
        <v>2.5</v>
      </c>
      <c r="T109" s="48">
        <v>2.4</v>
      </c>
      <c r="U109" s="49"/>
      <c r="V109" s="4">
        <v>2.7</v>
      </c>
      <c r="W109" s="4">
        <v>2.7</v>
      </c>
      <c r="X109" s="4">
        <v>2.6</v>
      </c>
      <c r="Y109" s="4">
        <v>2.5</v>
      </c>
      <c r="Z109" s="4">
        <v>2.5</v>
      </c>
      <c r="AA109" s="4">
        <v>2.2999999999999998</v>
      </c>
      <c r="AB109" s="4">
        <v>2.2000000000000002</v>
      </c>
      <c r="AC109" s="4">
        <v>2.2000000000000002</v>
      </c>
      <c r="AD109" s="4">
        <v>2.2999999999999998</v>
      </c>
      <c r="AE109" s="190">
        <v>2.2999999999999998</v>
      </c>
    </row>
    <row r="110" spans="2:31">
      <c r="B110" s="191" t="s">
        <v>14</v>
      </c>
      <c r="C110" s="4" t="s">
        <v>57</v>
      </c>
      <c r="D110" s="4" t="s">
        <v>58</v>
      </c>
      <c r="E110" s="4" t="s">
        <v>59</v>
      </c>
      <c r="F110" s="4" t="s">
        <v>60</v>
      </c>
      <c r="G110" s="4" t="s">
        <v>88</v>
      </c>
      <c r="H110" s="4" t="s">
        <v>62</v>
      </c>
      <c r="I110" s="4" t="s">
        <v>63</v>
      </c>
      <c r="J110" s="4" t="s">
        <v>89</v>
      </c>
      <c r="K110" s="4" t="s">
        <v>65</v>
      </c>
      <c r="L110" s="4" t="s">
        <v>66</v>
      </c>
      <c r="M110" s="4" t="s">
        <v>90</v>
      </c>
      <c r="N110" s="4" t="s">
        <v>68</v>
      </c>
      <c r="O110" s="4" t="s">
        <v>69</v>
      </c>
      <c r="P110" s="190" t="s">
        <v>70</v>
      </c>
      <c r="R110" s="204">
        <v>41548</v>
      </c>
      <c r="S110" s="47">
        <f>IF(('Data Tool'!$D$10/('Data and Formulas'!$K$41+(('Data Tool'!$D$9*'Data and Formulas'!$K$42)+('Data Tool'!$F$9*'Data and Formulas'!$K$45)+('Data Tool'!$G$9*'Data and Formulas'!$K$46))))&lt;'Data and Formulas'!$G$54, $V110,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$AD110, IF(('Data Tool'!$D$10/('Data and Formulas'!$K$41+(('Data Tool'!$D$9*'Data and Formulas'!$K$42)+('Data Tool'!$F$9*'Data and Formulas'!$K$45)+('Data Tool'!$G$9*'Data and Formulas'!$K$46))))&gt;='Data and Formulas'!$O$54, $AE110))))))))))</f>
        <v>2.2000000000000002</v>
      </c>
      <c r="T110" s="48">
        <v>2</v>
      </c>
      <c r="U110" s="49"/>
      <c r="V110" s="4">
        <v>2.2999999999999998</v>
      </c>
      <c r="W110" s="4">
        <v>2.5</v>
      </c>
      <c r="X110" s="4">
        <v>2.2999999999999998</v>
      </c>
      <c r="Y110" s="4">
        <v>2.2000000000000002</v>
      </c>
      <c r="Z110" s="4">
        <v>2.2000000000000002</v>
      </c>
      <c r="AA110" s="4">
        <v>2</v>
      </c>
      <c r="AB110" s="4">
        <v>2</v>
      </c>
      <c r="AC110" s="4">
        <v>1.9</v>
      </c>
      <c r="AD110" s="4">
        <v>2</v>
      </c>
      <c r="AE110" s="190">
        <v>1.8</v>
      </c>
    </row>
    <row r="111" spans="2:31">
      <c r="B111" s="189" t="s">
        <v>29</v>
      </c>
      <c r="C111" s="4">
        <v>57.7</v>
      </c>
      <c r="D111" s="4">
        <v>58.1</v>
      </c>
      <c r="E111" s="4">
        <v>49.8</v>
      </c>
      <c r="F111" s="4">
        <v>55.3</v>
      </c>
      <c r="G111" s="4">
        <v>51</v>
      </c>
      <c r="H111" s="4">
        <v>57.9</v>
      </c>
      <c r="I111" s="4">
        <v>56.7</v>
      </c>
      <c r="J111" s="4">
        <v>60.3</v>
      </c>
      <c r="K111" s="4">
        <v>61.6</v>
      </c>
      <c r="L111" s="4">
        <v>63</v>
      </c>
      <c r="M111" s="4">
        <v>58.9</v>
      </c>
      <c r="N111" s="4">
        <v>52.9</v>
      </c>
      <c r="O111" s="4">
        <v>55.3</v>
      </c>
      <c r="P111" s="190">
        <v>62.5</v>
      </c>
      <c r="R111" s="204">
        <v>41579</v>
      </c>
      <c r="S111" s="47">
        <f>IF(('Data Tool'!$D$10/('Data and Formulas'!$K$41+(('Data Tool'!$D$9*'Data and Formulas'!$K$42)+('Data Tool'!$F$9*'Data and Formulas'!$K$45)+('Data Tool'!$G$9*'Data and Formulas'!$K$46))))&lt;'Data and Formulas'!$G$54, $V111,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$AD111, IF(('Data Tool'!$D$10/('Data and Formulas'!$K$41+(('Data Tool'!$D$9*'Data and Formulas'!$K$42)+('Data Tool'!$F$9*'Data and Formulas'!$K$45)+('Data Tool'!$G$9*'Data and Formulas'!$K$46))))&gt;='Data and Formulas'!$O$54, $AE111))))))))))</f>
        <v>2</v>
      </c>
      <c r="T111" s="48">
        <v>1.9</v>
      </c>
      <c r="U111" s="49"/>
      <c r="V111" s="4">
        <v>2.2000000000000002</v>
      </c>
      <c r="W111" s="4">
        <v>2.2999999999999998</v>
      </c>
      <c r="X111" s="4">
        <v>2.1</v>
      </c>
      <c r="Y111" s="4">
        <v>2</v>
      </c>
      <c r="Z111" s="4">
        <v>2</v>
      </c>
      <c r="AA111" s="4">
        <v>1.8</v>
      </c>
      <c r="AB111" s="4">
        <v>1.8</v>
      </c>
      <c r="AC111" s="4">
        <v>1.7</v>
      </c>
      <c r="AD111" s="4">
        <v>1.9</v>
      </c>
      <c r="AE111" s="190">
        <v>1.7</v>
      </c>
    </row>
    <row r="112" spans="2:31">
      <c r="B112" s="189" t="s">
        <v>30</v>
      </c>
      <c r="C112" s="4">
        <v>11.8</v>
      </c>
      <c r="D112" s="4">
        <v>11.5</v>
      </c>
      <c r="E112" s="4">
        <v>10.6</v>
      </c>
      <c r="F112" s="4">
        <v>12.7</v>
      </c>
      <c r="G112" s="4">
        <v>11.7</v>
      </c>
      <c r="H112" s="4">
        <v>12.4</v>
      </c>
      <c r="I112" s="4">
        <v>10.9</v>
      </c>
      <c r="J112" s="4">
        <v>11.5</v>
      </c>
      <c r="K112" s="4">
        <v>9.5</v>
      </c>
      <c r="L112" s="4">
        <v>12.8</v>
      </c>
      <c r="M112" s="4">
        <v>10.7</v>
      </c>
      <c r="N112" s="4">
        <v>10.9</v>
      </c>
      <c r="O112" s="4">
        <v>13.4</v>
      </c>
      <c r="P112" s="190">
        <v>16.100000000000001</v>
      </c>
      <c r="R112" s="204">
        <v>41609</v>
      </c>
      <c r="S112" s="47">
        <f>IF(('Data Tool'!$D$10/('Data and Formulas'!$K$41+(('Data Tool'!$D$9*'Data and Formulas'!$K$42)+('Data Tool'!$F$9*'Data and Formulas'!$K$45)+('Data Tool'!$G$9*'Data and Formulas'!$K$46))))&lt;'Data and Formulas'!$G$54, $V112,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$AD112, IF(('Data Tool'!$D$10/('Data and Formulas'!$K$41+(('Data Tool'!$D$9*'Data and Formulas'!$K$42)+('Data Tool'!$F$9*'Data and Formulas'!$K$45)+('Data Tool'!$G$9*'Data and Formulas'!$K$46))))&gt;='Data and Formulas'!$O$54, $AE112))))))))))</f>
        <v>2</v>
      </c>
      <c r="T112" s="48">
        <v>1.9</v>
      </c>
      <c r="U112" s="49"/>
      <c r="V112" s="4">
        <v>2.2999999999999998</v>
      </c>
      <c r="W112" s="4">
        <v>2.2999999999999998</v>
      </c>
      <c r="X112" s="4">
        <v>2.1</v>
      </c>
      <c r="Y112" s="4">
        <v>2</v>
      </c>
      <c r="Z112" s="4">
        <v>2.1</v>
      </c>
      <c r="AA112" s="4">
        <v>2</v>
      </c>
      <c r="AB112" s="4">
        <v>1.9</v>
      </c>
      <c r="AC112" s="4">
        <v>1.8</v>
      </c>
      <c r="AD112" s="4">
        <v>1.8</v>
      </c>
      <c r="AE112" s="190">
        <v>1.8</v>
      </c>
    </row>
    <row r="113" spans="2:31">
      <c r="B113" s="189" t="s">
        <v>31</v>
      </c>
      <c r="C113" s="4">
        <v>24.1</v>
      </c>
      <c r="D113" s="4">
        <v>24.1</v>
      </c>
      <c r="E113" s="4">
        <v>23.4</v>
      </c>
      <c r="F113" s="4">
        <v>23.2</v>
      </c>
      <c r="G113" s="4">
        <v>20.9</v>
      </c>
      <c r="H113" s="4">
        <v>22.8</v>
      </c>
      <c r="I113" s="4">
        <v>25.1</v>
      </c>
      <c r="J113" s="4">
        <v>25</v>
      </c>
      <c r="K113" s="4">
        <v>27.1</v>
      </c>
      <c r="L113" s="4">
        <v>26.1</v>
      </c>
      <c r="M113" s="4">
        <v>20</v>
      </c>
      <c r="N113" s="4">
        <v>22</v>
      </c>
      <c r="O113" s="4">
        <v>21.8</v>
      </c>
      <c r="P113" s="190">
        <v>35.6</v>
      </c>
      <c r="R113" s="204">
        <v>41640</v>
      </c>
      <c r="S113" s="47">
        <f>IF(('Data Tool'!$D$10/('Data and Formulas'!$K$41+(('Data Tool'!$D$9*'Data and Formulas'!$K$42)+('Data Tool'!$F$9*'Data and Formulas'!$K$45)+('Data Tool'!$G$9*'Data and Formulas'!$K$46))))&lt;'Data and Formulas'!$G$54, $V113,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$AD113, IF(('Data Tool'!$D$10/('Data and Formulas'!$K$41+(('Data Tool'!$D$9*'Data and Formulas'!$K$42)+('Data Tool'!$F$9*'Data and Formulas'!$K$45)+('Data Tool'!$G$9*'Data and Formulas'!$K$46))))&gt;='Data and Formulas'!$O$54, $AE113))))))))))</f>
        <v>2</v>
      </c>
      <c r="T113" s="48">
        <v>1.8</v>
      </c>
      <c r="U113" s="49"/>
      <c r="V113" s="4">
        <v>2.2999999999999998</v>
      </c>
      <c r="W113" s="4">
        <v>2.2000000000000002</v>
      </c>
      <c r="X113" s="4">
        <v>2.1</v>
      </c>
      <c r="Y113" s="4">
        <v>2</v>
      </c>
      <c r="Z113" s="4">
        <v>2</v>
      </c>
      <c r="AA113" s="4">
        <v>2</v>
      </c>
      <c r="AB113" s="4">
        <v>1.7</v>
      </c>
      <c r="AC113" s="4">
        <v>1.7</v>
      </c>
      <c r="AD113" s="4">
        <v>1.7</v>
      </c>
      <c r="AE113" s="190">
        <v>1.7</v>
      </c>
    </row>
    <row r="114" spans="2:31">
      <c r="B114" s="189" t="s">
        <v>32</v>
      </c>
      <c r="C114" s="4">
        <v>72.599999999999994</v>
      </c>
      <c r="D114" s="4">
        <v>75.2</v>
      </c>
      <c r="E114" s="4">
        <v>56.1</v>
      </c>
      <c r="F114" s="4">
        <v>62.2</v>
      </c>
      <c r="G114" s="4">
        <v>61.2</v>
      </c>
      <c r="H114" s="4">
        <v>66.7</v>
      </c>
      <c r="I114" s="4">
        <v>66.900000000000006</v>
      </c>
      <c r="J114" s="4">
        <v>66.599999999999994</v>
      </c>
      <c r="K114" s="4">
        <v>122</v>
      </c>
      <c r="L114" s="4">
        <v>76.900000000000006</v>
      </c>
      <c r="M114" s="4">
        <v>70.599999999999994</v>
      </c>
      <c r="N114" s="4">
        <v>57.6</v>
      </c>
      <c r="O114" s="4">
        <v>62.3</v>
      </c>
      <c r="P114" s="190">
        <v>52.4</v>
      </c>
      <c r="R114" s="204">
        <v>41671</v>
      </c>
      <c r="S114" s="47">
        <f>IF(('Data Tool'!$D$10/('Data and Formulas'!$K$41+(('Data Tool'!$D$9*'Data and Formulas'!$K$42)+('Data Tool'!$F$9*'Data and Formulas'!$K$45)+('Data Tool'!$G$9*'Data and Formulas'!$K$46))))&lt;'Data and Formulas'!$G$54, $V114,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$AD114, IF(('Data Tool'!$D$10/('Data and Formulas'!$K$41+(('Data Tool'!$D$9*'Data and Formulas'!$K$42)+('Data Tool'!$F$9*'Data and Formulas'!$K$45)+('Data Tool'!$G$9*'Data and Formulas'!$K$46))))&gt;='Data and Formulas'!$O$54, $AE114))))))))))</f>
        <v>1.8</v>
      </c>
      <c r="T114" s="48">
        <v>1.6</v>
      </c>
      <c r="U114" s="49"/>
      <c r="V114" s="4">
        <v>2.1</v>
      </c>
      <c r="W114" s="4">
        <v>2</v>
      </c>
      <c r="X114" s="4">
        <v>1.8</v>
      </c>
      <c r="Y114" s="4">
        <v>1.8</v>
      </c>
      <c r="Z114" s="4">
        <v>1.8</v>
      </c>
      <c r="AA114" s="4">
        <v>1.8</v>
      </c>
      <c r="AB114" s="4">
        <v>1.6</v>
      </c>
      <c r="AC114" s="4">
        <v>1.6</v>
      </c>
      <c r="AD114" s="4">
        <v>1.6</v>
      </c>
      <c r="AE114" s="190">
        <v>1.5</v>
      </c>
    </row>
    <row r="115" spans="2:31">
      <c r="B115" s="189" t="s">
        <v>33</v>
      </c>
      <c r="C115" s="4">
        <v>37.200000000000003</v>
      </c>
      <c r="D115" s="4">
        <v>37.9</v>
      </c>
      <c r="E115" s="4">
        <v>35.1</v>
      </c>
      <c r="F115" s="4">
        <v>33.6</v>
      </c>
      <c r="G115" s="4">
        <v>35.700000000000003</v>
      </c>
      <c r="H115" s="4">
        <v>38</v>
      </c>
      <c r="I115" s="4">
        <v>33.299999999999997</v>
      </c>
      <c r="J115" s="4">
        <v>37.9</v>
      </c>
      <c r="K115" s="4">
        <v>41.8</v>
      </c>
      <c r="L115" s="4">
        <v>45.7</v>
      </c>
      <c r="M115" s="4">
        <v>33.700000000000003</v>
      </c>
      <c r="N115" s="4">
        <v>39</v>
      </c>
      <c r="O115" s="4">
        <v>30.1</v>
      </c>
      <c r="P115" s="190">
        <v>35</v>
      </c>
      <c r="R115" s="204">
        <v>41699</v>
      </c>
      <c r="S115" s="47">
        <f>IF(('Data Tool'!$D$10/('Data and Formulas'!$K$41+(('Data Tool'!$D$9*'Data and Formulas'!$K$42)+('Data Tool'!$F$9*'Data and Formulas'!$K$45)+('Data Tool'!$G$9*'Data and Formulas'!$K$46))))&lt;'Data and Formulas'!$G$54, $V115,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$AD115, IF(('Data Tool'!$D$10/('Data and Formulas'!$K$41+(('Data Tool'!$D$9*'Data and Formulas'!$K$42)+('Data Tool'!$F$9*'Data and Formulas'!$K$45)+('Data Tool'!$G$9*'Data and Formulas'!$K$46))))&gt;='Data and Formulas'!$O$54, $AE115))))))))))</f>
        <v>1.7</v>
      </c>
      <c r="T115" s="48">
        <v>1.5</v>
      </c>
      <c r="U115" s="49"/>
      <c r="V115" s="4">
        <v>2</v>
      </c>
      <c r="W115" s="4">
        <v>2</v>
      </c>
      <c r="X115" s="4">
        <v>1.8</v>
      </c>
      <c r="Y115" s="4">
        <v>1.7</v>
      </c>
      <c r="Z115" s="4">
        <v>1.7</v>
      </c>
      <c r="AA115" s="4">
        <v>1.6</v>
      </c>
      <c r="AB115" s="4">
        <v>1.5</v>
      </c>
      <c r="AC115" s="4">
        <v>1.4</v>
      </c>
      <c r="AD115" s="4">
        <v>1.5</v>
      </c>
      <c r="AE115" s="190">
        <v>1.4</v>
      </c>
    </row>
    <row r="116" spans="2:31">
      <c r="B116" s="189" t="s">
        <v>34</v>
      </c>
      <c r="C116" s="4">
        <v>7.2</v>
      </c>
      <c r="D116" s="4">
        <v>7.6</v>
      </c>
      <c r="E116" s="4">
        <v>3.8</v>
      </c>
      <c r="F116" s="4">
        <v>5.6</v>
      </c>
      <c r="G116" s="4">
        <v>7.9</v>
      </c>
      <c r="H116" s="4">
        <v>6</v>
      </c>
      <c r="I116" s="4">
        <v>5.0999999999999996</v>
      </c>
      <c r="J116" s="4">
        <v>8.4</v>
      </c>
      <c r="K116" s="4">
        <v>8.1999999999999993</v>
      </c>
      <c r="L116" s="4">
        <v>10.199999999999999</v>
      </c>
      <c r="M116" s="4">
        <v>9.6999999999999993</v>
      </c>
      <c r="N116" s="4">
        <v>4.3</v>
      </c>
      <c r="O116" s="4">
        <v>5</v>
      </c>
      <c r="P116" s="190">
        <v>6.1</v>
      </c>
      <c r="R116" s="204">
        <v>41730</v>
      </c>
      <c r="S116" s="47">
        <f>IF(('Data Tool'!$D$10/('Data and Formulas'!$K$41+(('Data Tool'!$D$9*'Data and Formulas'!$K$42)+('Data Tool'!$F$9*'Data and Formulas'!$K$45)+('Data Tool'!$G$9*'Data and Formulas'!$K$46))))&lt;'Data and Formulas'!$G$54, $V116,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$AD116, IF(('Data Tool'!$D$10/('Data and Formulas'!$K$41+(('Data Tool'!$D$9*'Data and Formulas'!$K$42)+('Data Tool'!$F$9*'Data and Formulas'!$K$45)+('Data Tool'!$G$9*'Data and Formulas'!$K$46))))&gt;='Data and Formulas'!$O$54, $AE116))))))))))</f>
        <v>1.7</v>
      </c>
      <c r="T116" s="48">
        <v>1.7</v>
      </c>
      <c r="U116" s="49"/>
      <c r="V116" s="4">
        <v>2</v>
      </c>
      <c r="W116" s="4">
        <v>1.9</v>
      </c>
      <c r="X116" s="4">
        <v>1.8</v>
      </c>
      <c r="Y116" s="4">
        <v>1.7</v>
      </c>
      <c r="Z116" s="4">
        <v>1.7</v>
      </c>
      <c r="AA116" s="4">
        <v>1.7</v>
      </c>
      <c r="AB116" s="4">
        <v>1.6</v>
      </c>
      <c r="AC116" s="4">
        <v>1.6</v>
      </c>
      <c r="AD116" s="4">
        <v>1.6</v>
      </c>
      <c r="AE116" s="190">
        <v>1.7</v>
      </c>
    </row>
    <row r="117" spans="2:31">
      <c r="B117" s="189" t="s">
        <v>35</v>
      </c>
      <c r="C117" s="4">
        <v>75.3</v>
      </c>
      <c r="D117" s="4">
        <v>76.5</v>
      </c>
      <c r="E117" s="4">
        <v>58.5</v>
      </c>
      <c r="F117" s="4">
        <v>69.900000000000006</v>
      </c>
      <c r="G117" s="4">
        <v>67.400000000000006</v>
      </c>
      <c r="H117" s="4">
        <v>79.400000000000006</v>
      </c>
      <c r="I117" s="4">
        <v>65.099999999999994</v>
      </c>
      <c r="J117" s="4">
        <v>87.4</v>
      </c>
      <c r="K117" s="4">
        <v>71.8</v>
      </c>
      <c r="L117" s="4">
        <v>95.7</v>
      </c>
      <c r="M117" s="4">
        <v>76.2</v>
      </c>
      <c r="N117" s="4">
        <v>65.900000000000006</v>
      </c>
      <c r="O117" s="4">
        <v>71.7</v>
      </c>
      <c r="P117" s="190">
        <v>66.599999999999994</v>
      </c>
      <c r="R117" s="204">
        <v>41760</v>
      </c>
      <c r="S117" s="47">
        <f>IF(('Data Tool'!$D$10/('Data and Formulas'!$K$41+(('Data Tool'!$D$9*'Data and Formulas'!$K$42)+('Data Tool'!$F$9*'Data and Formulas'!$K$45)+('Data Tool'!$G$9*'Data and Formulas'!$K$46))))&lt;'Data and Formulas'!$G$54, $V117,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$AD117, IF(('Data Tool'!$D$10/('Data and Formulas'!$K$41+(('Data Tool'!$D$9*'Data and Formulas'!$K$42)+('Data Tool'!$F$9*'Data and Formulas'!$K$45)+('Data Tool'!$G$9*'Data and Formulas'!$K$46))))&gt;='Data and Formulas'!$O$54, $AE117))))))))))</f>
        <v>1.5</v>
      </c>
      <c r="T117" s="48">
        <v>1.5</v>
      </c>
      <c r="U117" s="49"/>
      <c r="V117" s="4">
        <v>1.7</v>
      </c>
      <c r="W117" s="4">
        <v>1.7</v>
      </c>
      <c r="X117" s="4">
        <v>1.6</v>
      </c>
      <c r="Y117" s="4">
        <v>1.5</v>
      </c>
      <c r="Z117" s="4">
        <v>1.5</v>
      </c>
      <c r="AA117" s="4">
        <v>1.5</v>
      </c>
      <c r="AB117" s="4">
        <v>1.4</v>
      </c>
      <c r="AC117" s="4">
        <v>1.4</v>
      </c>
      <c r="AD117" s="4">
        <v>1.4</v>
      </c>
      <c r="AE117" s="190">
        <v>1.4</v>
      </c>
    </row>
    <row r="118" spans="2:31">
      <c r="B118" s="189" t="s">
        <v>36</v>
      </c>
      <c r="C118" s="4">
        <v>16.2</v>
      </c>
      <c r="D118" s="4">
        <v>16.399999999999999</v>
      </c>
      <c r="E118" s="4">
        <v>13.9</v>
      </c>
      <c r="F118" s="4">
        <v>15.8</v>
      </c>
      <c r="G118" s="4">
        <v>15.1</v>
      </c>
      <c r="H118" s="4">
        <v>16.5</v>
      </c>
      <c r="I118" s="4">
        <v>15.7</v>
      </c>
      <c r="J118" s="4">
        <v>16.399999999999999</v>
      </c>
      <c r="K118" s="4">
        <v>18.3</v>
      </c>
      <c r="L118" s="4">
        <v>17.7</v>
      </c>
      <c r="M118" s="4">
        <v>15.2</v>
      </c>
      <c r="N118" s="4">
        <v>14.9</v>
      </c>
      <c r="O118" s="4">
        <v>15.2</v>
      </c>
      <c r="P118" s="190">
        <v>17.5</v>
      </c>
      <c r="R118" s="204">
        <v>41791</v>
      </c>
      <c r="S118" s="47">
        <f>IF(('Data Tool'!$D$10/('Data and Formulas'!$K$41+(('Data Tool'!$D$9*'Data and Formulas'!$K$42)+('Data Tool'!$F$9*'Data and Formulas'!$K$45)+('Data Tool'!$G$9*'Data and Formulas'!$K$46))))&lt;'Data and Formulas'!$G$54, $V118,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$AD118, IF(('Data Tool'!$D$10/('Data and Formulas'!$K$41+(('Data Tool'!$D$9*'Data and Formulas'!$K$42)+('Data Tool'!$F$9*'Data and Formulas'!$K$45)+('Data Tool'!$G$9*'Data and Formulas'!$K$46))))&gt;='Data and Formulas'!$O$54, $AE118))))))))))</f>
        <v>1.7</v>
      </c>
      <c r="T118" s="48">
        <v>1.8</v>
      </c>
      <c r="U118" s="49"/>
      <c r="V118" s="4">
        <v>2.1</v>
      </c>
      <c r="W118" s="4">
        <v>2</v>
      </c>
      <c r="X118" s="4">
        <v>1.9</v>
      </c>
      <c r="Y118" s="4">
        <v>1.7</v>
      </c>
      <c r="Z118" s="4">
        <v>1.8</v>
      </c>
      <c r="AA118" s="4">
        <v>1.8</v>
      </c>
      <c r="AB118" s="4">
        <v>1.7</v>
      </c>
      <c r="AC118" s="4">
        <v>1.7</v>
      </c>
      <c r="AD118" s="4">
        <v>1.7</v>
      </c>
      <c r="AE118" s="190">
        <v>1.8</v>
      </c>
    </row>
    <row r="119" spans="2:31">
      <c r="B119" s="189" t="s">
        <v>37</v>
      </c>
      <c r="C119" s="4">
        <v>70.2</v>
      </c>
      <c r="D119" s="4">
        <v>71.400000000000006</v>
      </c>
      <c r="E119" s="4">
        <v>65.2</v>
      </c>
      <c r="F119" s="4">
        <v>70.5</v>
      </c>
      <c r="G119" s="4">
        <v>69.400000000000006</v>
      </c>
      <c r="H119" s="4">
        <v>67.2</v>
      </c>
      <c r="I119" s="4">
        <v>58.5</v>
      </c>
      <c r="J119" s="4">
        <v>70.3</v>
      </c>
      <c r="K119" s="4">
        <v>71.5</v>
      </c>
      <c r="L119" s="4">
        <v>86.2</v>
      </c>
      <c r="M119" s="4">
        <v>71.7</v>
      </c>
      <c r="N119" s="4">
        <v>57.7</v>
      </c>
      <c r="O119" s="4">
        <v>70.400000000000006</v>
      </c>
      <c r="P119" s="190">
        <v>57.1</v>
      </c>
      <c r="R119" s="204">
        <v>41821</v>
      </c>
      <c r="S119" s="47">
        <f>IF(('Data Tool'!$D$10/('Data and Formulas'!$K$41+(('Data Tool'!$D$9*'Data and Formulas'!$K$42)+('Data Tool'!$F$9*'Data and Formulas'!$K$45)+('Data Tool'!$G$9*'Data and Formulas'!$K$46))))&lt;'Data and Formulas'!$G$54, $V119,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$W119,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$X119,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$Y119,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$Z119,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$AA119,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$AB119,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$AC119,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$AD119, IF(('Data Tool'!$D$10/('Data and Formulas'!$K$41+(('Data Tool'!$D$9*'Data and Formulas'!$K$42)+('Data Tool'!$F$9*'Data and Formulas'!$K$45)+('Data Tool'!$G$9*'Data and Formulas'!$K$46))))&gt;='Data and Formulas'!$O$54, $AE119))))))))))</f>
        <v>1.5</v>
      </c>
      <c r="T119" s="48">
        <v>1.6</v>
      </c>
      <c r="U119" s="49"/>
      <c r="V119" s="4">
        <v>1.9</v>
      </c>
      <c r="W119" s="4">
        <v>1.8</v>
      </c>
      <c r="X119" s="4">
        <v>1.6</v>
      </c>
      <c r="Y119" s="4">
        <v>1.5</v>
      </c>
      <c r="Z119" s="4">
        <v>1.5</v>
      </c>
      <c r="AA119" s="4">
        <v>1.6</v>
      </c>
      <c r="AB119" s="4">
        <v>1.5</v>
      </c>
      <c r="AC119" s="4">
        <v>1.4</v>
      </c>
      <c r="AD119" s="4">
        <v>1.5</v>
      </c>
      <c r="AE119" s="190">
        <v>1.5</v>
      </c>
    </row>
    <row r="120" spans="2:31">
      <c r="B120" s="189" t="s">
        <v>38</v>
      </c>
      <c r="C120" s="4">
        <v>7.3</v>
      </c>
      <c r="D120" s="4">
        <v>7.5</v>
      </c>
      <c r="E120" s="4">
        <v>3.5</v>
      </c>
      <c r="F120" s="4">
        <v>3.1</v>
      </c>
      <c r="G120" s="4">
        <v>6.2</v>
      </c>
      <c r="H120" s="4">
        <v>12.7</v>
      </c>
      <c r="I120" s="4">
        <v>1.7</v>
      </c>
      <c r="J120" s="4">
        <v>9.1999999999999993</v>
      </c>
      <c r="K120" s="4">
        <v>13.4</v>
      </c>
      <c r="L120" s="4">
        <v>7.9</v>
      </c>
      <c r="M120" s="4">
        <v>7.1</v>
      </c>
      <c r="N120" s="4">
        <v>1.4</v>
      </c>
      <c r="O120" s="4">
        <v>8.5</v>
      </c>
      <c r="P120" s="190">
        <v>6.8</v>
      </c>
      <c r="R120" s="204">
        <v>41852</v>
      </c>
      <c r="S120" s="47">
        <f>IF(('Data Tool'!$D$10/('Data and Formulas'!$K$41+(('Data Tool'!$D$9*'Data and Formulas'!$K$42)+('Data Tool'!$F$9*'Data and Formulas'!$K$45)+('Data Tool'!$G$9*'Data and Formulas'!$K$46))))&lt;'Data and Formulas'!$G$54, $V120,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$AD120, IF(('Data Tool'!$D$10/('Data and Formulas'!$K$41+(('Data Tool'!$D$9*'Data and Formulas'!$K$42)+('Data Tool'!$F$9*'Data and Formulas'!$K$45)+('Data Tool'!$G$9*'Data and Formulas'!$K$46))))&gt;='Data and Formulas'!$O$54, $AE120))))))))))</f>
        <v>1.4</v>
      </c>
      <c r="T120" s="48">
        <v>1.5</v>
      </c>
      <c r="U120" s="49"/>
      <c r="V120" s="4">
        <v>1.8</v>
      </c>
      <c r="W120" s="4">
        <v>1.7</v>
      </c>
      <c r="X120" s="4">
        <v>1.6</v>
      </c>
      <c r="Y120" s="4">
        <v>1.4</v>
      </c>
      <c r="Z120" s="4">
        <v>1.4</v>
      </c>
      <c r="AA120" s="4">
        <v>1.5</v>
      </c>
      <c r="AB120" s="4">
        <v>1.4</v>
      </c>
      <c r="AC120" s="4">
        <v>1.4</v>
      </c>
      <c r="AD120" s="4">
        <v>1.5</v>
      </c>
      <c r="AE120" s="190">
        <v>1.5</v>
      </c>
    </row>
    <row r="121" spans="2:31">
      <c r="B121" s="189" t="s">
        <v>39</v>
      </c>
      <c r="C121" s="4">
        <v>45.9</v>
      </c>
      <c r="D121" s="4">
        <v>46.8</v>
      </c>
      <c r="E121" s="4">
        <v>38.6</v>
      </c>
      <c r="F121" s="4">
        <v>43.2</v>
      </c>
      <c r="G121" s="4">
        <v>42.8</v>
      </c>
      <c r="H121" s="4">
        <v>42.1</v>
      </c>
      <c r="I121" s="4">
        <v>39.5</v>
      </c>
      <c r="J121" s="4">
        <v>47.2</v>
      </c>
      <c r="K121" s="4">
        <v>59.7</v>
      </c>
      <c r="L121" s="4">
        <v>52</v>
      </c>
      <c r="M121" s="4">
        <v>43.8</v>
      </c>
      <c r="N121" s="4">
        <v>36.9</v>
      </c>
      <c r="O121" s="4">
        <v>41.7</v>
      </c>
      <c r="P121" s="190">
        <v>47.9</v>
      </c>
      <c r="R121" s="204">
        <v>41883</v>
      </c>
      <c r="S121" s="47">
        <f>IF(('Data Tool'!$D$10/('Data and Formulas'!$K$41+(('Data Tool'!$D$9*'Data and Formulas'!$K$42)+('Data Tool'!$F$9*'Data and Formulas'!$K$45)+('Data Tool'!$G$9*'Data and Formulas'!$K$46))))&lt;'Data and Formulas'!$G$54, $V121,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$AD121, IF(('Data Tool'!$D$10/('Data and Formulas'!$K$41+(('Data Tool'!$D$9*'Data and Formulas'!$K$42)+('Data Tool'!$F$9*'Data and Formulas'!$K$45)+('Data Tool'!$G$9*'Data and Formulas'!$K$46))))&gt;='Data and Formulas'!$O$54, $AE121))))))))))</f>
        <v>1.2</v>
      </c>
      <c r="T121" s="48">
        <v>1.3</v>
      </c>
      <c r="U121" s="49"/>
      <c r="V121" s="4">
        <v>1.6</v>
      </c>
      <c r="W121" s="4">
        <v>1.5</v>
      </c>
      <c r="X121" s="4">
        <v>1.4</v>
      </c>
      <c r="Y121" s="4">
        <v>1.2</v>
      </c>
      <c r="Z121" s="4">
        <v>1.3</v>
      </c>
      <c r="AA121" s="4">
        <v>1.3</v>
      </c>
      <c r="AB121" s="4">
        <v>1.2</v>
      </c>
      <c r="AC121" s="4">
        <v>1.2</v>
      </c>
      <c r="AD121" s="4">
        <v>1.2</v>
      </c>
      <c r="AE121" s="190">
        <v>1.3</v>
      </c>
    </row>
    <row r="122" spans="2:31">
      <c r="B122" s="189" t="s">
        <v>40</v>
      </c>
      <c r="C122" s="4">
        <v>40.6</v>
      </c>
      <c r="D122" s="4">
        <v>41.6</v>
      </c>
      <c r="E122" s="4">
        <v>29.7</v>
      </c>
      <c r="F122" s="4">
        <v>38</v>
      </c>
      <c r="G122" s="4">
        <v>33.700000000000003</v>
      </c>
      <c r="H122" s="4">
        <v>39.9</v>
      </c>
      <c r="I122" s="4">
        <v>37.700000000000003</v>
      </c>
      <c r="J122" s="4">
        <v>47</v>
      </c>
      <c r="K122" s="4">
        <v>46</v>
      </c>
      <c r="L122" s="4">
        <v>49.2</v>
      </c>
      <c r="M122" s="4">
        <v>40.6</v>
      </c>
      <c r="N122" s="4">
        <v>34.299999999999997</v>
      </c>
      <c r="O122" s="4">
        <v>35.4</v>
      </c>
      <c r="P122" s="190">
        <v>39.200000000000003</v>
      </c>
      <c r="R122" s="204">
        <v>41913</v>
      </c>
      <c r="S122" s="47">
        <f>IF(('Data Tool'!$D$10/('Data and Formulas'!$K$41+(('Data Tool'!$D$9*'Data and Formulas'!$K$42)+('Data Tool'!$F$9*'Data and Formulas'!$K$45)+('Data Tool'!$G$9*'Data and Formulas'!$K$46))))&lt;'Data and Formulas'!$G$54, $V122,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$AD122, IF(('Data Tool'!$D$10/('Data and Formulas'!$K$41+(('Data Tool'!$D$9*'Data and Formulas'!$K$42)+('Data Tool'!$F$9*'Data and Formulas'!$K$45)+('Data Tool'!$G$9*'Data and Formulas'!$K$46))))&gt;='Data and Formulas'!$O$54, $AE122))))))))))</f>
        <v>1.3</v>
      </c>
      <c r="T122" s="48">
        <v>1.3</v>
      </c>
      <c r="U122" s="49"/>
      <c r="V122" s="4">
        <v>1.7</v>
      </c>
      <c r="W122" s="4">
        <v>1.5</v>
      </c>
      <c r="X122" s="4">
        <v>1.5</v>
      </c>
      <c r="Y122" s="4">
        <v>1.3</v>
      </c>
      <c r="Z122" s="4">
        <v>1.3</v>
      </c>
      <c r="AA122" s="4">
        <v>1.4</v>
      </c>
      <c r="AB122" s="4">
        <v>1.3</v>
      </c>
      <c r="AC122" s="4">
        <v>1.2</v>
      </c>
      <c r="AD122" s="4">
        <v>1.2</v>
      </c>
      <c r="AE122" s="190">
        <v>1.4</v>
      </c>
    </row>
    <row r="123" spans="2:31">
      <c r="B123" s="189" t="s">
        <v>41</v>
      </c>
      <c r="C123" s="4">
        <v>70.8</v>
      </c>
      <c r="D123" s="4">
        <v>72.900000000000006</v>
      </c>
      <c r="E123" s="4">
        <v>48.9</v>
      </c>
      <c r="F123" s="4">
        <v>59.3</v>
      </c>
      <c r="G123" s="4">
        <v>66.599999999999994</v>
      </c>
      <c r="H123" s="4">
        <v>69.2</v>
      </c>
      <c r="I123" s="4">
        <v>56</v>
      </c>
      <c r="J123" s="4">
        <v>70.7</v>
      </c>
      <c r="K123" s="4">
        <v>92.7</v>
      </c>
      <c r="L123" s="4">
        <v>88.7</v>
      </c>
      <c r="M123" s="4">
        <v>77.400000000000006</v>
      </c>
      <c r="N123" s="4">
        <v>60.9</v>
      </c>
      <c r="O123" s="4">
        <v>61.5</v>
      </c>
      <c r="P123" s="190">
        <v>54.2</v>
      </c>
      <c r="R123" s="204">
        <v>41944</v>
      </c>
      <c r="S123" s="47">
        <f>IF(('Data Tool'!$D$10/('Data and Formulas'!$K$41+(('Data Tool'!$D$9*'Data and Formulas'!$K$42)+('Data Tool'!$F$9*'Data and Formulas'!$K$45)+('Data Tool'!$G$9*'Data and Formulas'!$K$46))))&lt;'Data and Formulas'!$G$54, $V123,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$AD123, IF(('Data Tool'!$D$10/('Data and Formulas'!$K$41+(('Data Tool'!$D$9*'Data and Formulas'!$K$42)+('Data Tool'!$F$9*'Data and Formulas'!$K$45)+('Data Tool'!$G$9*'Data and Formulas'!$K$46))))&gt;='Data and Formulas'!$O$54, $AE123))))))))))</f>
        <v>1.1000000000000001</v>
      </c>
      <c r="T123" s="48">
        <v>1.1000000000000001</v>
      </c>
      <c r="U123" s="49"/>
      <c r="V123" s="4">
        <v>1.5</v>
      </c>
      <c r="W123" s="4">
        <v>1.2</v>
      </c>
      <c r="X123" s="4">
        <v>1.2</v>
      </c>
      <c r="Y123" s="4">
        <v>1.1000000000000001</v>
      </c>
      <c r="Z123" s="4">
        <v>1.1000000000000001</v>
      </c>
      <c r="AA123" s="4">
        <v>1.1000000000000001</v>
      </c>
      <c r="AB123" s="4">
        <v>1</v>
      </c>
      <c r="AC123" s="4">
        <v>1</v>
      </c>
      <c r="AD123" s="4">
        <v>1</v>
      </c>
      <c r="AE123" s="190">
        <v>1.2</v>
      </c>
    </row>
    <row r="124" spans="2:31">
      <c r="B124" s="189" t="s">
        <v>43</v>
      </c>
      <c r="C124" s="4">
        <v>536.79999999999995</v>
      </c>
      <c r="D124" s="4">
        <v>547.4</v>
      </c>
      <c r="E124" s="4">
        <v>437</v>
      </c>
      <c r="F124" s="4">
        <v>492.4</v>
      </c>
      <c r="G124" s="4">
        <v>489.7</v>
      </c>
      <c r="H124" s="4">
        <v>530.79999999999995</v>
      </c>
      <c r="I124" s="4">
        <v>472.2</v>
      </c>
      <c r="J124" s="4">
        <v>558.1</v>
      </c>
      <c r="K124" s="4">
        <v>643.70000000000005</v>
      </c>
      <c r="L124" s="4">
        <v>632.20000000000005</v>
      </c>
      <c r="M124" s="4">
        <v>535.5</v>
      </c>
      <c r="N124" s="4">
        <v>458.7</v>
      </c>
      <c r="O124" s="4">
        <v>492.3</v>
      </c>
      <c r="P124" s="190">
        <v>497.1</v>
      </c>
      <c r="R124" s="204">
        <v>41974</v>
      </c>
      <c r="S124" s="47">
        <f>IF(('Data Tool'!$D$10/('Data and Formulas'!$K$41+(('Data Tool'!$D$9*'Data and Formulas'!$K$42)+('Data Tool'!$F$9*'Data and Formulas'!$K$45)+('Data Tool'!$G$9*'Data and Formulas'!$K$46))))&lt;'Data and Formulas'!$G$54, $V124,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$AD124, IF(('Data Tool'!$D$10/('Data and Formulas'!$K$41+(('Data Tool'!$D$9*'Data and Formulas'!$K$42)+('Data Tool'!$F$9*'Data and Formulas'!$K$45)+('Data Tool'!$G$9*'Data and Formulas'!$K$46))))&gt;='Data and Formulas'!$O$54, $AE124))))))))))</f>
        <v>0.6</v>
      </c>
      <c r="T124" s="48">
        <v>0.7</v>
      </c>
      <c r="U124" s="49"/>
      <c r="V124" s="4">
        <v>1</v>
      </c>
      <c r="W124" s="4">
        <v>0.8</v>
      </c>
      <c r="X124" s="4">
        <v>0.7</v>
      </c>
      <c r="Y124" s="4">
        <v>0.6</v>
      </c>
      <c r="Z124" s="4">
        <v>0.6</v>
      </c>
      <c r="AA124" s="4">
        <v>0.7</v>
      </c>
      <c r="AB124" s="4">
        <v>0.6</v>
      </c>
      <c r="AC124" s="4">
        <v>0.6</v>
      </c>
      <c r="AD124" s="4">
        <v>0.7</v>
      </c>
      <c r="AE124" s="190">
        <v>0.9</v>
      </c>
    </row>
    <row r="125" spans="2:31">
      <c r="B125" s="189"/>
      <c r="C125" s="4"/>
      <c r="D125" s="4"/>
      <c r="E125" s="4"/>
      <c r="F125" s="4"/>
      <c r="G125" s="4"/>
      <c r="H125" s="4"/>
      <c r="I125" s="4"/>
      <c r="J125" s="4"/>
      <c r="K125" s="4"/>
      <c r="L125" s="4"/>
      <c r="M125" s="4"/>
      <c r="N125" s="4"/>
      <c r="O125" s="4"/>
      <c r="P125" s="190"/>
      <c r="R125" s="204">
        <v>42005</v>
      </c>
      <c r="S125" s="47">
        <f>IF(('Data Tool'!$D$10/('Data and Formulas'!$K$41+(('Data Tool'!$D$9*'Data and Formulas'!$K$42)+('Data Tool'!$F$9*'Data and Formulas'!$K$45)+('Data Tool'!$G$9*'Data and Formulas'!$K$46))))&lt;'Data and Formulas'!$G$54, $V125,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$AD125, IF(('Data Tool'!$D$10/('Data and Formulas'!$K$41+(('Data Tool'!$D$9*'Data and Formulas'!$K$42)+('Data Tool'!$F$9*'Data and Formulas'!$K$45)+('Data Tool'!$G$9*'Data and Formulas'!$K$46))))&gt;='Data and Formulas'!$O$54, $AE125))))))))))</f>
        <v>0.4</v>
      </c>
      <c r="T125" s="48">
        <v>0.5</v>
      </c>
      <c r="U125" s="49"/>
      <c r="V125" s="4">
        <v>0.8</v>
      </c>
      <c r="W125" s="4">
        <v>0.6</v>
      </c>
      <c r="X125" s="4">
        <v>0.5</v>
      </c>
      <c r="Y125" s="4">
        <v>0.4</v>
      </c>
      <c r="Z125" s="4">
        <v>0.4</v>
      </c>
      <c r="AA125" s="4">
        <v>0.4</v>
      </c>
      <c r="AB125" s="4">
        <v>0.4</v>
      </c>
      <c r="AC125" s="4">
        <v>0.3</v>
      </c>
      <c r="AD125" s="4">
        <v>0.4</v>
      </c>
      <c r="AE125" s="190">
        <v>0.7</v>
      </c>
    </row>
    <row r="126" spans="2:31">
      <c r="B126" s="191" t="s">
        <v>71</v>
      </c>
      <c r="C126" s="4"/>
      <c r="D126" s="4"/>
      <c r="E126" s="4"/>
      <c r="F126" s="4"/>
      <c r="G126" s="4"/>
      <c r="H126" s="4"/>
      <c r="I126" s="4"/>
      <c r="J126" s="4"/>
      <c r="K126" s="4"/>
      <c r="L126" s="4"/>
      <c r="M126" s="4"/>
      <c r="N126" s="4"/>
      <c r="O126" s="4"/>
      <c r="P126" s="190"/>
      <c r="R126" s="204">
        <v>42036</v>
      </c>
      <c r="S126" s="47">
        <f>IF(('Data Tool'!$D$10/('Data and Formulas'!$K$41+(('Data Tool'!$D$9*'Data and Formulas'!$K$42)+('Data Tool'!$F$9*'Data and Formulas'!$K$45)+('Data Tool'!$G$9*'Data and Formulas'!$K$46))))&lt;'Data and Formulas'!$G$54, $V126,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$AD126, IF(('Data Tool'!$D$10/('Data and Formulas'!$K$41+(('Data Tool'!$D$9*'Data and Formulas'!$K$42)+('Data Tool'!$F$9*'Data and Formulas'!$K$45)+('Data Tool'!$G$9*'Data and Formulas'!$K$46))))&gt;='Data and Formulas'!$O$54, $AE126))))))))))</f>
        <v>0.2</v>
      </c>
      <c r="T126" s="48">
        <v>0.4</v>
      </c>
      <c r="U126" s="49"/>
      <c r="V126" s="4">
        <v>0.6</v>
      </c>
      <c r="W126" s="4">
        <v>0.4</v>
      </c>
      <c r="X126" s="4">
        <v>0.3</v>
      </c>
      <c r="Y126" s="4">
        <v>0.2</v>
      </c>
      <c r="Z126" s="4">
        <v>0.2</v>
      </c>
      <c r="AA126" s="4">
        <v>0.2</v>
      </c>
      <c r="AB126" s="4">
        <v>0.2</v>
      </c>
      <c r="AC126" s="4">
        <v>0.1</v>
      </c>
      <c r="AD126" s="4">
        <v>0.2</v>
      </c>
      <c r="AE126" s="190">
        <v>0.5</v>
      </c>
    </row>
    <row r="127" spans="2:31">
      <c r="B127" s="189" t="s">
        <v>29</v>
      </c>
      <c r="C127" s="29">
        <f t="shared" ref="C127:P127" si="14">C111/C$124</f>
        <v>0.1074888226527571</v>
      </c>
      <c r="D127" s="29">
        <f t="shared" si="14"/>
        <v>0.1061381074168798</v>
      </c>
      <c r="E127" s="29">
        <f t="shared" si="14"/>
        <v>0.11395881006864989</v>
      </c>
      <c r="F127" s="29">
        <f t="shared" si="14"/>
        <v>0.11230706742485784</v>
      </c>
      <c r="G127" s="29">
        <f t="shared" si="14"/>
        <v>0.10414539513988157</v>
      </c>
      <c r="H127" s="29">
        <f t="shared" si="14"/>
        <v>0.10908063300678222</v>
      </c>
      <c r="I127" s="29">
        <f t="shared" si="14"/>
        <v>0.12007623888182974</v>
      </c>
      <c r="J127" s="29">
        <f t="shared" si="14"/>
        <v>0.10804515319835153</v>
      </c>
      <c r="K127" s="29">
        <f t="shared" si="14"/>
        <v>9.5696753145875404E-2</v>
      </c>
      <c r="L127" s="29">
        <f t="shared" si="14"/>
        <v>9.9652008857956331E-2</v>
      </c>
      <c r="M127" s="29">
        <f t="shared" si="14"/>
        <v>0.1099906629318394</v>
      </c>
      <c r="N127" s="29">
        <f t="shared" si="14"/>
        <v>0.11532592108131677</v>
      </c>
      <c r="O127" s="29">
        <f t="shared" si="14"/>
        <v>0.11232988015437741</v>
      </c>
      <c r="P127" s="192">
        <f t="shared" si="14"/>
        <v>0.12572922953128143</v>
      </c>
      <c r="R127" s="204">
        <v>42064</v>
      </c>
      <c r="S127" s="47">
        <f>IF(('Data Tool'!$D$10/('Data and Formulas'!$K$41+(('Data Tool'!$D$9*'Data and Formulas'!$K$42)+('Data Tool'!$F$9*'Data and Formulas'!$K$45)+('Data Tool'!$G$9*'Data and Formulas'!$K$46))))&lt;'Data and Formulas'!$G$54, $V127,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$AD127, IF(('Data Tool'!$D$10/('Data and Formulas'!$K$41+(('Data Tool'!$D$9*'Data and Formulas'!$K$42)+('Data Tool'!$F$9*'Data and Formulas'!$K$45)+('Data Tool'!$G$9*'Data and Formulas'!$K$46))))&gt;='Data and Formulas'!$O$54, $AE127))))))))))</f>
        <v>0.2</v>
      </c>
      <c r="T127" s="48">
        <v>0.3</v>
      </c>
      <c r="U127" s="49"/>
      <c r="V127" s="4">
        <v>0.6</v>
      </c>
      <c r="W127" s="4">
        <v>0.4</v>
      </c>
      <c r="X127" s="4">
        <v>0.3</v>
      </c>
      <c r="Y127" s="4">
        <v>0.2</v>
      </c>
      <c r="Z127" s="4">
        <v>0.2</v>
      </c>
      <c r="AA127" s="4">
        <v>0.2</v>
      </c>
      <c r="AB127" s="4">
        <v>0.2</v>
      </c>
      <c r="AC127" s="4">
        <v>0.2</v>
      </c>
      <c r="AD127" s="4">
        <v>0.2</v>
      </c>
      <c r="AE127" s="190">
        <v>0.5</v>
      </c>
    </row>
    <row r="128" spans="2:31">
      <c r="B128" s="189" t="s">
        <v>30</v>
      </c>
      <c r="C128" s="29">
        <f t="shared" ref="C128:P128" si="15">C112/C$124</f>
        <v>2.1982116244411331E-2</v>
      </c>
      <c r="D128" s="29">
        <f t="shared" si="15"/>
        <v>2.100840336134454E-2</v>
      </c>
      <c r="E128" s="29">
        <f t="shared" si="15"/>
        <v>2.4256292906178489E-2</v>
      </c>
      <c r="F128" s="29">
        <f t="shared" si="15"/>
        <v>2.5792038992688872E-2</v>
      </c>
      <c r="G128" s="29">
        <f t="shared" si="15"/>
        <v>2.3892178885031652E-2</v>
      </c>
      <c r="H128" s="29">
        <f t="shared" si="15"/>
        <v>2.3360964581763378E-2</v>
      </c>
      <c r="I128" s="29">
        <f t="shared" si="15"/>
        <v>2.3083439220669209E-2</v>
      </c>
      <c r="J128" s="29">
        <f t="shared" si="15"/>
        <v>2.060562623185809E-2</v>
      </c>
      <c r="K128" s="29">
        <f t="shared" si="15"/>
        <v>1.475842783905546E-2</v>
      </c>
      <c r="L128" s="29">
        <f t="shared" si="15"/>
        <v>2.024675735526732E-2</v>
      </c>
      <c r="M128" s="29">
        <f t="shared" si="15"/>
        <v>1.9981325863678803E-2</v>
      </c>
      <c r="N128" s="29">
        <f t="shared" si="15"/>
        <v>2.3762807935469806E-2</v>
      </c>
      <c r="O128" s="29">
        <f t="shared" si="15"/>
        <v>2.7219175299614057E-2</v>
      </c>
      <c r="P128" s="192">
        <f t="shared" si="15"/>
        <v>3.2387849527258102E-2</v>
      </c>
      <c r="R128" s="204">
        <v>42095</v>
      </c>
      <c r="S128" s="47">
        <f>IF(('Data Tool'!$D$10/('Data and Formulas'!$K$41+(('Data Tool'!$D$9*'Data and Formulas'!$K$42)+('Data Tool'!$F$9*'Data and Formulas'!$K$45)+('Data Tool'!$G$9*'Data and Formulas'!$K$46))))&lt;'Data and Formulas'!$G$54, $V128,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$AD128, IF(('Data Tool'!$D$10/('Data and Formulas'!$K$41+(('Data Tool'!$D$9*'Data and Formulas'!$K$42)+('Data Tool'!$F$9*'Data and Formulas'!$K$45)+('Data Tool'!$G$9*'Data and Formulas'!$K$46))))&gt;='Data and Formulas'!$O$54, $AE128))))))))))</f>
        <v>0.2</v>
      </c>
      <c r="T128" s="48">
        <v>0.3</v>
      </c>
      <c r="U128" s="49"/>
      <c r="V128" s="4">
        <v>0.4</v>
      </c>
      <c r="W128" s="4">
        <v>0.2</v>
      </c>
      <c r="X128" s="4">
        <v>0.1</v>
      </c>
      <c r="Y128" s="4">
        <v>0.2</v>
      </c>
      <c r="Z128" s="4">
        <v>0.1</v>
      </c>
      <c r="AA128" s="4">
        <v>0.1</v>
      </c>
      <c r="AB128" s="4">
        <v>0.1</v>
      </c>
      <c r="AC128" s="4">
        <v>0.1</v>
      </c>
      <c r="AD128" s="4">
        <v>0.2</v>
      </c>
      <c r="AE128" s="190">
        <v>0.4</v>
      </c>
    </row>
    <row r="129" spans="2:31">
      <c r="B129" s="189" t="s">
        <v>31</v>
      </c>
      <c r="C129" s="29">
        <f t="shared" ref="C129:P129" si="16">C113/C$124</f>
        <v>4.4895678092399409E-2</v>
      </c>
      <c r="D129" s="29">
        <f t="shared" si="16"/>
        <v>4.4026306174643773E-2</v>
      </c>
      <c r="E129" s="29">
        <f t="shared" si="16"/>
        <v>5.3546910755148738E-2</v>
      </c>
      <c r="F129" s="29">
        <f t="shared" si="16"/>
        <v>4.7116165718927704E-2</v>
      </c>
      <c r="G129" s="29">
        <f t="shared" si="16"/>
        <v>4.2679191341637737E-2</v>
      </c>
      <c r="H129" s="29">
        <f t="shared" si="16"/>
        <v>4.2954031650339113E-2</v>
      </c>
      <c r="I129" s="29">
        <f t="shared" si="16"/>
        <v>5.3155442609063963E-2</v>
      </c>
      <c r="J129" s="29">
        <f t="shared" si="16"/>
        <v>4.4794839634474108E-2</v>
      </c>
      <c r="K129" s="29">
        <f t="shared" si="16"/>
        <v>4.2100357309305579E-2</v>
      </c>
      <c r="L129" s="29">
        <f t="shared" si="16"/>
        <v>4.1284403669724773E-2</v>
      </c>
      <c r="M129" s="29">
        <f t="shared" si="16"/>
        <v>3.7348272642390289E-2</v>
      </c>
      <c r="N129" s="29">
        <f t="shared" si="16"/>
        <v>4.7961630695443645E-2</v>
      </c>
      <c r="O129" s="29">
        <f t="shared" si="16"/>
        <v>4.4281941905342272E-2</v>
      </c>
      <c r="P129" s="192">
        <f t="shared" si="16"/>
        <v>7.1615369141017904E-2</v>
      </c>
      <c r="R129" s="204">
        <v>42125</v>
      </c>
      <c r="S129" s="47">
        <f>IF(('Data Tool'!$D$10/('Data and Formulas'!$K$41+(('Data Tool'!$D$9*'Data and Formulas'!$K$42)+('Data Tool'!$F$9*'Data and Formulas'!$K$45)+('Data Tool'!$G$9*'Data and Formulas'!$K$46))))&lt;'Data and Formulas'!$G$54, $V129,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$W129,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$X129,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$Y129,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$Z129,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$AA129,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$AB129,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$AC129,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$AD129, IF(('Data Tool'!$D$10/('Data and Formulas'!$K$41+(('Data Tool'!$D$9*'Data and Formulas'!$K$42)+('Data Tool'!$F$9*'Data and Formulas'!$K$45)+('Data Tool'!$G$9*'Data and Formulas'!$K$46))))&gt;='Data and Formulas'!$O$54, $AE129))))))))))</f>
        <v>0.4</v>
      </c>
      <c r="T129" s="48">
        <v>0.4</v>
      </c>
      <c r="U129" s="49"/>
      <c r="V129" s="4">
        <v>0.6</v>
      </c>
      <c r="W129" s="4">
        <v>0.4</v>
      </c>
      <c r="X129" s="4">
        <v>0.3</v>
      </c>
      <c r="Y129" s="4">
        <v>0.4</v>
      </c>
      <c r="Z129" s="4">
        <v>0.3</v>
      </c>
      <c r="AA129" s="4">
        <v>0.3</v>
      </c>
      <c r="AB129" s="4">
        <v>0.3</v>
      </c>
      <c r="AC129" s="4">
        <v>0.3</v>
      </c>
      <c r="AD129" s="4">
        <v>0.4</v>
      </c>
      <c r="AE129" s="190">
        <v>0.6</v>
      </c>
    </row>
    <row r="130" spans="2:31">
      <c r="B130" s="189" t="s">
        <v>32</v>
      </c>
      <c r="C130" s="29">
        <f t="shared" ref="C130:P130" si="17">C114/C$124</f>
        <v>0.13524590163934427</v>
      </c>
      <c r="D130" s="29">
        <f t="shared" si="17"/>
        <v>0.13737668980635734</v>
      </c>
      <c r="E130" s="29">
        <f t="shared" si="17"/>
        <v>0.12837528604118995</v>
      </c>
      <c r="F130" s="29">
        <f t="shared" si="17"/>
        <v>0.12632006498781478</v>
      </c>
      <c r="G130" s="29">
        <f t="shared" si="17"/>
        <v>0.12497447416785788</v>
      </c>
      <c r="H130" s="29">
        <f t="shared" si="17"/>
        <v>0.12565938206480784</v>
      </c>
      <c r="I130" s="29">
        <f t="shared" si="17"/>
        <v>0.14167725540025414</v>
      </c>
      <c r="J130" s="29">
        <f t="shared" si="17"/>
        <v>0.11933345278623901</v>
      </c>
      <c r="K130" s="29">
        <f t="shared" si="17"/>
        <v>0.1895292838278701</v>
      </c>
      <c r="L130" s="29">
        <f t="shared" si="17"/>
        <v>0.12163872192344195</v>
      </c>
      <c r="M130" s="29">
        <f t="shared" si="17"/>
        <v>0.1318394024276377</v>
      </c>
      <c r="N130" s="29">
        <f t="shared" si="17"/>
        <v>0.12557226945716154</v>
      </c>
      <c r="O130" s="29">
        <f t="shared" si="17"/>
        <v>0.12654885232581758</v>
      </c>
      <c r="P130" s="192">
        <f t="shared" si="17"/>
        <v>0.10541138603902635</v>
      </c>
      <c r="R130" s="204">
        <v>42156</v>
      </c>
      <c r="S130" s="47">
        <f>IF(('Data Tool'!$D$10/('Data and Formulas'!$K$41+(('Data Tool'!$D$9*'Data and Formulas'!$K$42)+('Data Tool'!$F$9*'Data and Formulas'!$K$45)+('Data Tool'!$G$9*'Data and Formulas'!$K$46))))&lt;'Data and Formulas'!$G$54, $V130,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$AD130, IF(('Data Tool'!$D$10/('Data and Formulas'!$K$41+(('Data Tool'!$D$9*'Data and Formulas'!$K$42)+('Data Tool'!$F$9*'Data and Formulas'!$K$45)+('Data Tool'!$G$9*'Data and Formulas'!$K$46))))&gt;='Data and Formulas'!$O$54, $AE130))))))))))</f>
        <v>0.2</v>
      </c>
      <c r="T130" s="48">
        <v>0.3</v>
      </c>
      <c r="U130" s="49"/>
      <c r="V130" s="4">
        <v>0.5</v>
      </c>
      <c r="W130" s="4">
        <v>0.3</v>
      </c>
      <c r="X130" s="4">
        <v>0.2</v>
      </c>
      <c r="Y130" s="4">
        <v>0.2</v>
      </c>
      <c r="Z130" s="4">
        <v>0.2</v>
      </c>
      <c r="AA130" s="4">
        <v>0.2</v>
      </c>
      <c r="AB130" s="4">
        <v>0.2</v>
      </c>
      <c r="AC130" s="4">
        <v>0.2</v>
      </c>
      <c r="AD130" s="4">
        <v>0.3</v>
      </c>
      <c r="AE130" s="190">
        <v>0.5</v>
      </c>
    </row>
    <row r="131" spans="2:31">
      <c r="B131" s="189" t="s">
        <v>33</v>
      </c>
      <c r="C131" s="29">
        <f t="shared" ref="C131:P131" si="18">C115/C$124</f>
        <v>6.9299552906110298E-2</v>
      </c>
      <c r="D131" s="29">
        <f t="shared" si="18"/>
        <v>6.9236390208257212E-2</v>
      </c>
      <c r="E131" s="29">
        <f t="shared" si="18"/>
        <v>8.0320366132723114E-2</v>
      </c>
      <c r="F131" s="29">
        <f t="shared" si="18"/>
        <v>6.8237205523964256E-2</v>
      </c>
      <c r="G131" s="29">
        <f t="shared" si="18"/>
        <v>7.2901776597917106E-2</v>
      </c>
      <c r="H131" s="29">
        <f t="shared" si="18"/>
        <v>7.1590052750565195E-2</v>
      </c>
      <c r="I131" s="29">
        <f t="shared" si="18"/>
        <v>7.0520965692503171E-2</v>
      </c>
      <c r="J131" s="29">
        <f t="shared" si="18"/>
        <v>6.790897688586274E-2</v>
      </c>
      <c r="K131" s="29">
        <f t="shared" si="18"/>
        <v>6.4937082491844017E-2</v>
      </c>
      <c r="L131" s="29">
        <f t="shared" si="18"/>
        <v>7.2287250869977851E-2</v>
      </c>
      <c r="M131" s="29">
        <f t="shared" si="18"/>
        <v>6.2931839402427636E-2</v>
      </c>
      <c r="N131" s="29">
        <f t="shared" si="18"/>
        <v>8.5022890778286467E-2</v>
      </c>
      <c r="O131" s="29">
        <f t="shared" si="18"/>
        <v>6.1141580337192768E-2</v>
      </c>
      <c r="P131" s="192">
        <f t="shared" si="18"/>
        <v>7.0408368537517599E-2</v>
      </c>
      <c r="R131" s="204">
        <v>42186</v>
      </c>
      <c r="S131" s="47">
        <f>IF(('Data Tool'!$D$10/('Data and Formulas'!$K$41+(('Data Tool'!$D$9*'Data and Formulas'!$K$42)+('Data Tool'!$F$9*'Data and Formulas'!$K$45)+('Data Tool'!$G$9*'Data and Formulas'!$K$46))))&lt;'Data and Formulas'!$G$54, $V131,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$AD131, IF(('Data Tool'!$D$10/('Data and Formulas'!$K$41+(('Data Tool'!$D$9*'Data and Formulas'!$K$42)+('Data Tool'!$F$9*'Data and Formulas'!$K$45)+('Data Tool'!$G$9*'Data and Formulas'!$K$46))))&gt;='Data and Formulas'!$O$54, $AE131))))))))))</f>
        <v>0.4</v>
      </c>
      <c r="T131" s="48">
        <v>0.5</v>
      </c>
      <c r="U131" s="49"/>
      <c r="V131" s="4">
        <v>0.5</v>
      </c>
      <c r="W131" s="4">
        <v>0.3</v>
      </c>
      <c r="X131" s="4">
        <v>0.2</v>
      </c>
      <c r="Y131" s="4">
        <v>0.4</v>
      </c>
      <c r="Z131" s="4">
        <v>0.3</v>
      </c>
      <c r="AA131" s="4">
        <v>0.2</v>
      </c>
      <c r="AB131" s="4">
        <v>0.3</v>
      </c>
      <c r="AC131" s="4">
        <v>0.4</v>
      </c>
      <c r="AD131" s="4">
        <v>0.4</v>
      </c>
      <c r="AE131" s="190">
        <v>0.7</v>
      </c>
    </row>
    <row r="132" spans="2:31">
      <c r="B132" s="189" t="s">
        <v>34</v>
      </c>
      <c r="C132" s="29">
        <f t="shared" ref="C132:P132" si="19">C116/C$124</f>
        <v>1.3412816691505217E-2</v>
      </c>
      <c r="D132" s="29">
        <f t="shared" si="19"/>
        <v>1.3883814395323347E-2</v>
      </c>
      <c r="E132" s="29">
        <f t="shared" si="19"/>
        <v>8.6956521739130436E-3</v>
      </c>
      <c r="F132" s="29">
        <f t="shared" si="19"/>
        <v>1.1372867587327376E-2</v>
      </c>
      <c r="G132" s="29">
        <f t="shared" si="19"/>
        <v>1.6132325913824793E-2</v>
      </c>
      <c r="H132" s="29">
        <f t="shared" si="19"/>
        <v>1.1303692539562924E-2</v>
      </c>
      <c r="I132" s="29">
        <f t="shared" si="19"/>
        <v>1.0800508259212197E-2</v>
      </c>
      <c r="J132" s="29">
        <f t="shared" si="19"/>
        <v>1.5051066117183301E-2</v>
      </c>
      <c r="K132" s="29">
        <f t="shared" si="19"/>
        <v>1.2738853503184711E-2</v>
      </c>
      <c r="L132" s="29">
        <f t="shared" si="19"/>
        <v>1.6134134767478645E-2</v>
      </c>
      <c r="M132" s="29">
        <f t="shared" si="19"/>
        <v>1.8113912231559288E-2</v>
      </c>
      <c r="N132" s="29">
        <f t="shared" si="19"/>
        <v>9.3743187268367119E-3</v>
      </c>
      <c r="O132" s="29">
        <f t="shared" si="19"/>
        <v>1.0156408693885842E-2</v>
      </c>
      <c r="P132" s="192">
        <f t="shared" si="19"/>
        <v>1.2271172802253066E-2</v>
      </c>
      <c r="R132" s="204">
        <v>42217</v>
      </c>
      <c r="S132" s="47">
        <f>IF(('Data Tool'!$D$10/('Data and Formulas'!$K$41+(('Data Tool'!$D$9*'Data and Formulas'!$K$42)+('Data Tool'!$F$9*'Data and Formulas'!$K$45)+('Data Tool'!$G$9*'Data and Formulas'!$K$46))))&lt;'Data and Formulas'!$G$54, $V132,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$AD132, IF(('Data Tool'!$D$10/('Data and Formulas'!$K$41+(('Data Tool'!$D$9*'Data and Formulas'!$K$42)+('Data Tool'!$F$9*'Data and Formulas'!$K$45)+('Data Tool'!$G$9*'Data and Formulas'!$K$46))))&gt;='Data and Formulas'!$O$54, $AE132))))))))))</f>
        <v>0.3</v>
      </c>
      <c r="T132" s="48">
        <v>0.4</v>
      </c>
      <c r="U132" s="49"/>
      <c r="V132" s="4">
        <v>0.4</v>
      </c>
      <c r="W132" s="4">
        <v>0.2</v>
      </c>
      <c r="X132" s="4">
        <v>0.1</v>
      </c>
      <c r="Y132" s="4">
        <v>0.3</v>
      </c>
      <c r="Z132" s="4">
        <v>0.2</v>
      </c>
      <c r="AA132" s="4">
        <v>0.1</v>
      </c>
      <c r="AB132" s="4">
        <v>0.2</v>
      </c>
      <c r="AC132" s="4">
        <v>0.3</v>
      </c>
      <c r="AD132" s="4">
        <v>0.3</v>
      </c>
      <c r="AE132" s="190">
        <v>0.7</v>
      </c>
    </row>
    <row r="133" spans="2:31">
      <c r="B133" s="189" t="s">
        <v>35</v>
      </c>
      <c r="C133" s="29">
        <f t="shared" ref="C133:P133" si="20">C117/C$124</f>
        <v>0.14027570789865873</v>
      </c>
      <c r="D133" s="29">
        <f t="shared" si="20"/>
        <v>0.13975155279503107</v>
      </c>
      <c r="E133" s="29">
        <f t="shared" si="20"/>
        <v>0.13386727688787187</v>
      </c>
      <c r="F133" s="29">
        <f t="shared" si="20"/>
        <v>0.14195775792038995</v>
      </c>
      <c r="G133" s="29">
        <f t="shared" si="20"/>
        <v>0.13763528691035329</v>
      </c>
      <c r="H133" s="29">
        <f t="shared" si="20"/>
        <v>0.14958553127354937</v>
      </c>
      <c r="I133" s="29">
        <f t="shared" si="20"/>
        <v>0.13786531130876747</v>
      </c>
      <c r="J133" s="29">
        <f t="shared" si="20"/>
        <v>0.15660275936212148</v>
      </c>
      <c r="K133" s="29">
        <f t="shared" si="20"/>
        <v>0.11154264408886126</v>
      </c>
      <c r="L133" s="29">
        <f t="shared" si="20"/>
        <v>0.15137614678899081</v>
      </c>
      <c r="M133" s="29">
        <f t="shared" si="20"/>
        <v>0.142296918767507</v>
      </c>
      <c r="N133" s="29">
        <f t="shared" si="20"/>
        <v>0.14366688467407893</v>
      </c>
      <c r="O133" s="29">
        <f t="shared" si="20"/>
        <v>0.14564290067032298</v>
      </c>
      <c r="P133" s="192">
        <f t="shared" si="20"/>
        <v>0.13397706698853348</v>
      </c>
      <c r="R133" s="204">
        <v>42248</v>
      </c>
      <c r="S133" s="47">
        <f>IF(('Data Tool'!$D$10/('Data and Formulas'!$K$41+(('Data Tool'!$D$9*'Data and Formulas'!$K$42)+('Data Tool'!$F$9*'Data and Formulas'!$K$45)+('Data Tool'!$G$9*'Data and Formulas'!$K$46))))&lt;'Data and Formulas'!$G$54, $V133,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$AD133, IF(('Data Tool'!$D$10/('Data and Formulas'!$K$41+(('Data Tool'!$D$9*'Data and Formulas'!$K$42)+('Data Tool'!$F$9*'Data and Formulas'!$K$45)+('Data Tool'!$G$9*'Data and Formulas'!$K$46))))&gt;='Data and Formulas'!$O$54, $AE133))))))))))</f>
        <v>0.1</v>
      </c>
      <c r="T133" s="48">
        <v>0.2</v>
      </c>
      <c r="U133" s="49"/>
      <c r="V133" s="4">
        <v>0.4</v>
      </c>
      <c r="W133" s="4">
        <v>0.1</v>
      </c>
      <c r="X133" s="4">
        <v>0</v>
      </c>
      <c r="Y133" s="4">
        <v>0.1</v>
      </c>
      <c r="Z133" s="4">
        <v>0.1</v>
      </c>
      <c r="AA133" s="4">
        <v>0.1</v>
      </c>
      <c r="AB133" s="4">
        <v>0</v>
      </c>
      <c r="AC133" s="4">
        <v>0.2</v>
      </c>
      <c r="AD133" s="4">
        <v>0.2</v>
      </c>
      <c r="AE133" s="190">
        <v>0.4</v>
      </c>
    </row>
    <row r="134" spans="2:31">
      <c r="B134" s="189" t="s">
        <v>36</v>
      </c>
      <c r="C134" s="29">
        <f t="shared" ref="C134:P134" si="21">C118/C$124</f>
        <v>3.0178837555886736E-2</v>
      </c>
      <c r="D134" s="29">
        <f t="shared" si="21"/>
        <v>2.9959810010960906E-2</v>
      </c>
      <c r="E134" s="29">
        <f t="shared" si="21"/>
        <v>3.180778032036613E-2</v>
      </c>
      <c r="F134" s="29">
        <f t="shared" si="21"/>
        <v>3.2087733549959384E-2</v>
      </c>
      <c r="G134" s="29">
        <f t="shared" si="21"/>
        <v>3.0835205227690423E-2</v>
      </c>
      <c r="H134" s="29">
        <f t="shared" si="21"/>
        <v>3.1085154483798044E-2</v>
      </c>
      <c r="I134" s="29">
        <f t="shared" si="21"/>
        <v>3.3248623464633628E-2</v>
      </c>
      <c r="J134" s="29">
        <f t="shared" si="21"/>
        <v>2.9385414800215011E-2</v>
      </c>
      <c r="K134" s="29">
        <f t="shared" si="21"/>
        <v>2.8429392574180517E-2</v>
      </c>
      <c r="L134" s="29">
        <f t="shared" si="21"/>
        <v>2.7997469155330589E-2</v>
      </c>
      <c r="M134" s="29">
        <f t="shared" si="21"/>
        <v>2.838468720821662E-2</v>
      </c>
      <c r="N134" s="29">
        <f t="shared" si="21"/>
        <v>3.2483104425550469E-2</v>
      </c>
      <c r="O134" s="29">
        <f t="shared" si="21"/>
        <v>3.0875482429412956E-2</v>
      </c>
      <c r="P134" s="192">
        <f t="shared" si="21"/>
        <v>3.5204184268758799E-2</v>
      </c>
      <c r="R134" s="204">
        <v>42278</v>
      </c>
      <c r="S134" s="47">
        <f>IF(('Data Tool'!$D$10/('Data and Formulas'!$K$41+(('Data Tool'!$D$9*'Data and Formulas'!$K$42)+('Data Tool'!$F$9*'Data and Formulas'!$K$45)+('Data Tool'!$G$9*'Data and Formulas'!$K$46))))&lt;'Data and Formulas'!$G$54, $V134,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$AD134, IF(('Data Tool'!$D$10/('Data and Formulas'!$K$41+(('Data Tool'!$D$9*'Data and Formulas'!$K$42)+('Data Tool'!$F$9*'Data and Formulas'!$K$45)+('Data Tool'!$G$9*'Data and Formulas'!$K$46))))&gt;='Data and Formulas'!$O$54, $AE134))))))))))</f>
        <v>0.1</v>
      </c>
      <c r="T134" s="48">
        <v>0.2</v>
      </c>
      <c r="U134" s="49"/>
      <c r="V134" s="4">
        <v>0.3</v>
      </c>
      <c r="W134" s="4">
        <v>0.2</v>
      </c>
      <c r="X134" s="4">
        <v>0.1</v>
      </c>
      <c r="Y134" s="4">
        <v>0.1</v>
      </c>
      <c r="Z134" s="4">
        <v>0.2</v>
      </c>
      <c r="AA134" s="4">
        <v>0.1</v>
      </c>
      <c r="AB134" s="4">
        <v>0</v>
      </c>
      <c r="AC134" s="4">
        <v>0.2</v>
      </c>
      <c r="AD134" s="4">
        <v>0.2</v>
      </c>
      <c r="AE134" s="190">
        <v>0.4</v>
      </c>
    </row>
    <row r="135" spans="2:31">
      <c r="B135" s="189" t="s">
        <v>37</v>
      </c>
      <c r="C135" s="29">
        <f t="shared" ref="C135:P135" si="22">C119/C$124</f>
        <v>0.13077496274217587</v>
      </c>
      <c r="D135" s="29">
        <f t="shared" si="22"/>
        <v>0.13043478260869568</v>
      </c>
      <c r="E135" s="29">
        <f t="shared" si="22"/>
        <v>0.14919908466819223</v>
      </c>
      <c r="F135" s="29">
        <f t="shared" si="22"/>
        <v>0.14317627944760358</v>
      </c>
      <c r="G135" s="29">
        <f t="shared" si="22"/>
        <v>0.14171942005309374</v>
      </c>
      <c r="H135" s="29">
        <f t="shared" si="22"/>
        <v>0.12660135644310477</v>
      </c>
      <c r="I135" s="29">
        <f t="shared" si="22"/>
        <v>0.1238881829733164</v>
      </c>
      <c r="J135" s="29">
        <f t="shared" si="22"/>
        <v>0.12596308905214118</v>
      </c>
      <c r="K135" s="29">
        <f t="shared" si="22"/>
        <v>0.11107658847289109</v>
      </c>
      <c r="L135" s="29">
        <f t="shared" si="22"/>
        <v>0.13634925656437835</v>
      </c>
      <c r="M135" s="29">
        <f t="shared" si="22"/>
        <v>0.13389355742296918</v>
      </c>
      <c r="N135" s="29">
        <f t="shared" si="22"/>
        <v>0.12579027686941358</v>
      </c>
      <c r="O135" s="29">
        <f t="shared" si="22"/>
        <v>0.14300223440991267</v>
      </c>
      <c r="P135" s="192">
        <f t="shared" si="22"/>
        <v>0.11486622409977872</v>
      </c>
      <c r="R135" s="204">
        <v>42309</v>
      </c>
      <c r="S135" s="47">
        <f>IF(('Data Tool'!$D$10/('Data and Formulas'!$K$41+(('Data Tool'!$D$9*'Data and Formulas'!$K$42)+('Data Tool'!$F$9*'Data and Formulas'!$K$45)+('Data Tool'!$G$9*'Data and Formulas'!$K$46))))&lt;'Data and Formulas'!$G$54, $V135,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$AD135, IF(('Data Tool'!$D$10/('Data and Formulas'!$K$41+(('Data Tool'!$D$9*'Data and Formulas'!$K$42)+('Data Tool'!$F$9*'Data and Formulas'!$K$45)+('Data Tool'!$G$9*'Data and Formulas'!$K$46))))&gt;='Data and Formulas'!$O$54, $AE135))))))))))</f>
        <v>0.3</v>
      </c>
      <c r="T135" s="48">
        <v>0.4</v>
      </c>
      <c r="U135" s="49"/>
      <c r="V135" s="4">
        <v>0.5</v>
      </c>
      <c r="W135" s="4">
        <v>0.3</v>
      </c>
      <c r="X135" s="4">
        <v>0.3</v>
      </c>
      <c r="Y135" s="4">
        <v>0.3</v>
      </c>
      <c r="Z135" s="4">
        <v>0.4</v>
      </c>
      <c r="AA135" s="4">
        <v>0.4</v>
      </c>
      <c r="AB135" s="4">
        <v>0.3</v>
      </c>
      <c r="AC135" s="4">
        <v>0.4</v>
      </c>
      <c r="AD135" s="4">
        <v>0.4</v>
      </c>
      <c r="AE135" s="190">
        <v>0.5</v>
      </c>
    </row>
    <row r="136" spans="2:31">
      <c r="B136" s="189" t="s">
        <v>38</v>
      </c>
      <c r="C136" s="29">
        <f t="shared" ref="C136:P136" si="23">C120/C$124</f>
        <v>1.3599105812220567E-2</v>
      </c>
      <c r="D136" s="29">
        <f t="shared" si="23"/>
        <v>1.3701132626963829E-2</v>
      </c>
      <c r="E136" s="29">
        <f t="shared" si="23"/>
        <v>8.0091533180778034E-3</v>
      </c>
      <c r="F136" s="29">
        <f t="shared" si="23"/>
        <v>6.295694557270512E-3</v>
      </c>
      <c r="G136" s="29">
        <f t="shared" si="23"/>
        <v>1.2660812742495406E-2</v>
      </c>
      <c r="H136" s="29">
        <f t="shared" si="23"/>
        <v>2.3926149208741521E-2</v>
      </c>
      <c r="I136" s="29">
        <f t="shared" si="23"/>
        <v>3.6001694197373992E-3</v>
      </c>
      <c r="J136" s="29">
        <f t="shared" si="23"/>
        <v>1.6484500985486469E-2</v>
      </c>
      <c r="K136" s="29">
        <f t="shared" si="23"/>
        <v>2.0817150846667701E-2</v>
      </c>
      <c r="L136" s="29">
        <f t="shared" si="23"/>
        <v>1.2496045555204048E-2</v>
      </c>
      <c r="M136" s="29">
        <f t="shared" si="23"/>
        <v>1.3258636788048552E-2</v>
      </c>
      <c r="N136" s="29">
        <f t="shared" si="23"/>
        <v>3.0521037715282319E-3</v>
      </c>
      <c r="O136" s="29">
        <f t="shared" si="23"/>
        <v>1.7265894779605932E-2</v>
      </c>
      <c r="P136" s="192">
        <f t="shared" si="23"/>
        <v>1.3679340173003419E-2</v>
      </c>
      <c r="R136" s="204">
        <v>42339</v>
      </c>
      <c r="S136" s="47">
        <f>IF(('Data Tool'!$D$10/('Data and Formulas'!$K$41+(('Data Tool'!$D$9*'Data and Formulas'!$K$42)+('Data Tool'!$F$9*'Data and Formulas'!$K$45)+('Data Tool'!$G$9*'Data and Formulas'!$K$46))))&lt;'Data and Formulas'!$G$54, $V136,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$AD136, IF(('Data Tool'!$D$10/('Data and Formulas'!$K$41+(('Data Tool'!$D$9*'Data and Formulas'!$K$42)+('Data Tool'!$F$9*'Data and Formulas'!$K$45)+('Data Tool'!$G$9*'Data and Formulas'!$K$46))))&gt;='Data and Formulas'!$O$54, $AE136))))))))))</f>
        <v>0.4</v>
      </c>
      <c r="T136" s="48">
        <v>0.5</v>
      </c>
      <c r="U136" s="49"/>
      <c r="V136" s="4">
        <v>0.5</v>
      </c>
      <c r="W136" s="4">
        <v>0.3</v>
      </c>
      <c r="X136" s="4">
        <v>0.2</v>
      </c>
      <c r="Y136" s="4">
        <v>0.4</v>
      </c>
      <c r="Z136" s="4">
        <v>0.4</v>
      </c>
      <c r="AA136" s="4">
        <v>0.3</v>
      </c>
      <c r="AB136" s="4">
        <v>0.3</v>
      </c>
      <c r="AC136" s="4">
        <v>0.5</v>
      </c>
      <c r="AD136" s="4">
        <v>0.5</v>
      </c>
      <c r="AE136" s="190">
        <v>0.8</v>
      </c>
    </row>
    <row r="137" spans="2:31">
      <c r="B137" s="189" t="s">
        <v>39</v>
      </c>
      <c r="C137" s="29">
        <f t="shared" ref="C137:P137" si="24">C121/C$124</f>
        <v>8.5506706408345762E-2</v>
      </c>
      <c r="D137" s="29">
        <f t="shared" si="24"/>
        <v>8.5495067592254295E-2</v>
      </c>
      <c r="E137" s="29">
        <f t="shared" si="24"/>
        <v>8.832951945080092E-2</v>
      </c>
      <c r="F137" s="29">
        <f t="shared" si="24"/>
        <v>8.7733549959382623E-2</v>
      </c>
      <c r="G137" s="29">
        <f t="shared" si="24"/>
        <v>8.7400449254645698E-2</v>
      </c>
      <c r="H137" s="29">
        <f t="shared" si="24"/>
        <v>7.9314242652599856E-2</v>
      </c>
      <c r="I137" s="29">
        <f t="shared" si="24"/>
        <v>8.3650995340957227E-2</v>
      </c>
      <c r="J137" s="29">
        <f t="shared" si="24"/>
        <v>8.4572657229887119E-2</v>
      </c>
      <c r="K137" s="29">
        <f t="shared" si="24"/>
        <v>9.2745067578064319E-2</v>
      </c>
      <c r="L137" s="29">
        <f t="shared" si="24"/>
        <v>8.225245175577349E-2</v>
      </c>
      <c r="M137" s="29">
        <f t="shared" si="24"/>
        <v>8.1792717086834735E-2</v>
      </c>
      <c r="N137" s="29">
        <f t="shared" si="24"/>
        <v>8.0444735120994107E-2</v>
      </c>
      <c r="O137" s="29">
        <f t="shared" si="24"/>
        <v>8.4704448507007923E-2</v>
      </c>
      <c r="P137" s="192">
        <f t="shared" si="24"/>
        <v>9.6358881512774081E-2</v>
      </c>
      <c r="R137" s="204">
        <v>42370</v>
      </c>
      <c r="S137" s="47">
        <f>IF(('Data Tool'!$D$10/('Data and Formulas'!$K$41+(('Data Tool'!$D$9*'Data and Formulas'!$K$42)+('Data Tool'!$F$9*'Data and Formulas'!$K$45)+('Data Tool'!$G$9*'Data and Formulas'!$K$46))))&lt;'Data and Formulas'!$G$54, $V137,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$AD137, IF(('Data Tool'!$D$10/('Data and Formulas'!$K$41+(('Data Tool'!$D$9*'Data and Formulas'!$K$42)+('Data Tool'!$F$9*'Data and Formulas'!$K$45)+('Data Tool'!$G$9*'Data and Formulas'!$K$46))))&gt;='Data and Formulas'!$O$54, $AE137))))))))))</f>
        <v>0.6</v>
      </c>
      <c r="T137" s="48">
        <v>0.6</v>
      </c>
      <c r="U137" s="49"/>
      <c r="V137" s="4">
        <v>0.7</v>
      </c>
      <c r="W137" s="4">
        <v>0.5</v>
      </c>
      <c r="X137" s="4">
        <v>0.5</v>
      </c>
      <c r="Y137" s="4">
        <v>0.6</v>
      </c>
      <c r="Z137" s="4">
        <v>0.6</v>
      </c>
      <c r="AA137" s="4">
        <v>0.5</v>
      </c>
      <c r="AB137" s="4">
        <v>0.5</v>
      </c>
      <c r="AC137" s="4">
        <v>0.7</v>
      </c>
      <c r="AD137" s="4">
        <v>0.7</v>
      </c>
      <c r="AE137" s="190">
        <v>0.7</v>
      </c>
    </row>
    <row r="138" spans="2:31">
      <c r="B138" s="189" t="s">
        <v>40</v>
      </c>
      <c r="C138" s="29">
        <f t="shared" ref="C138:P138" si="25">C122/C$124</f>
        <v>7.5633383010432195E-2</v>
      </c>
      <c r="D138" s="29">
        <f t="shared" si="25"/>
        <v>7.5995615637559383E-2</v>
      </c>
      <c r="E138" s="29">
        <f t="shared" si="25"/>
        <v>6.7963386727688785E-2</v>
      </c>
      <c r="F138" s="29">
        <f t="shared" si="25"/>
        <v>7.7173030056864336E-2</v>
      </c>
      <c r="G138" s="29">
        <f t="shared" si="25"/>
        <v>6.8817643455176644E-2</v>
      </c>
      <c r="H138" s="29">
        <f t="shared" si="25"/>
        <v>7.5169555388093445E-2</v>
      </c>
      <c r="I138" s="29">
        <f t="shared" si="25"/>
        <v>7.9839051249470577E-2</v>
      </c>
      <c r="J138" s="29">
        <f t="shared" si="25"/>
        <v>8.4214298512811314E-2</v>
      </c>
      <c r="K138" s="29">
        <f t="shared" si="25"/>
        <v>7.1461861115426434E-2</v>
      </c>
      <c r="L138" s="29">
        <f t="shared" si="25"/>
        <v>7.7823473584308758E-2</v>
      </c>
      <c r="M138" s="29">
        <f t="shared" si="25"/>
        <v>7.5816993464052296E-2</v>
      </c>
      <c r="N138" s="29">
        <f t="shared" si="25"/>
        <v>7.4776542402441679E-2</v>
      </c>
      <c r="O138" s="29">
        <f t="shared" si="25"/>
        <v>7.1907373552711762E-2</v>
      </c>
      <c r="P138" s="192">
        <f t="shared" si="25"/>
        <v>7.885737276201972E-2</v>
      </c>
      <c r="R138" s="204">
        <v>42401</v>
      </c>
      <c r="S138" s="47">
        <f>IF(('Data Tool'!$D$10/('Data and Formulas'!$K$41+(('Data Tool'!$D$9*'Data and Formulas'!$K$42)+('Data Tool'!$F$9*'Data and Formulas'!$K$45)+('Data Tool'!$G$9*'Data and Formulas'!$K$46))))&lt;'Data and Formulas'!$G$54, $V138,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$AD138, IF(('Data Tool'!$D$10/('Data and Formulas'!$K$41+(('Data Tool'!$D$9*'Data and Formulas'!$K$42)+('Data Tool'!$F$9*'Data and Formulas'!$K$45)+('Data Tool'!$G$9*'Data and Formulas'!$K$46))))&gt;='Data and Formulas'!$O$54, $AE138))))))))))</f>
        <v>0.6</v>
      </c>
      <c r="T138" s="48">
        <v>0.6</v>
      </c>
      <c r="U138" s="49"/>
      <c r="V138" s="4">
        <v>0.7</v>
      </c>
      <c r="W138" s="4">
        <v>0.5</v>
      </c>
      <c r="X138" s="4">
        <v>0.5</v>
      </c>
      <c r="Y138" s="4">
        <v>0.6</v>
      </c>
      <c r="Z138" s="4">
        <v>0.6</v>
      </c>
      <c r="AA138" s="4">
        <v>0.5</v>
      </c>
      <c r="AB138" s="4">
        <v>0.5</v>
      </c>
      <c r="AC138" s="4">
        <v>0.7</v>
      </c>
      <c r="AD138" s="4">
        <v>0.7</v>
      </c>
      <c r="AE138" s="190">
        <v>0.7</v>
      </c>
    </row>
    <row r="139" spans="2:31" ht="15.75" thickBot="1">
      <c r="B139" s="193" t="s">
        <v>41</v>
      </c>
      <c r="C139" s="195">
        <f t="shared" ref="C139:P139" si="26">C123/C$124</f>
        <v>0.13189269746646795</v>
      </c>
      <c r="D139" s="195">
        <f t="shared" si="26"/>
        <v>0.13317500913408845</v>
      </c>
      <c r="E139" s="195">
        <f t="shared" si="26"/>
        <v>0.11189931350114417</v>
      </c>
      <c r="F139" s="195">
        <f t="shared" si="26"/>
        <v>0.12043054427294882</v>
      </c>
      <c r="G139" s="195">
        <f t="shared" si="26"/>
        <v>0.1360016336532571</v>
      </c>
      <c r="H139" s="195">
        <f t="shared" si="26"/>
        <v>0.1303692539562924</v>
      </c>
      <c r="I139" s="195">
        <f t="shared" si="26"/>
        <v>0.11859381617958492</v>
      </c>
      <c r="J139" s="195">
        <f t="shared" si="26"/>
        <v>0.12667980648629279</v>
      </c>
      <c r="K139" s="195">
        <f t="shared" si="26"/>
        <v>0.14401118533478327</v>
      </c>
      <c r="L139" s="195">
        <f t="shared" si="26"/>
        <v>0.14030370136032899</v>
      </c>
      <c r="M139" s="195">
        <f t="shared" si="26"/>
        <v>0.14453781512605043</v>
      </c>
      <c r="N139" s="195">
        <f t="shared" si="26"/>
        <v>0.1327665140614781</v>
      </c>
      <c r="O139" s="195">
        <f t="shared" si="26"/>
        <v>0.12492382693479585</v>
      </c>
      <c r="P139" s="196">
        <f t="shared" si="26"/>
        <v>0.10903238784952726</v>
      </c>
      <c r="R139" s="204">
        <v>42430</v>
      </c>
      <c r="S139" s="47">
        <f>IF(('Data Tool'!$D$10/('Data and Formulas'!$K$41+(('Data Tool'!$D$9*'Data and Formulas'!$K$42)+('Data Tool'!$F$9*'Data and Formulas'!$K$45)+('Data Tool'!$G$9*'Data and Formulas'!$K$46))))&lt;'Data and Formulas'!$G$54, $V139,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$W139,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$X139,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$Y139,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$Z139,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$AA139,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$AB139,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$AC139,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$AD139, IF(('Data Tool'!$D$10/('Data and Formulas'!$K$41+(('Data Tool'!$D$9*'Data and Formulas'!$K$42)+('Data Tool'!$F$9*'Data and Formulas'!$K$45)+('Data Tool'!$G$9*'Data and Formulas'!$K$46))))&gt;='Data and Formulas'!$O$54, $AE139))))))))))</f>
        <v>0.6</v>
      </c>
      <c r="T139" s="48">
        <v>0.8</v>
      </c>
      <c r="U139" s="49"/>
      <c r="V139" s="4">
        <v>0.7</v>
      </c>
      <c r="W139" s="4">
        <v>0.5</v>
      </c>
      <c r="X139" s="4">
        <v>0.5</v>
      </c>
      <c r="Y139" s="4">
        <v>0.6</v>
      </c>
      <c r="Z139" s="4">
        <v>0.7</v>
      </c>
      <c r="AA139" s="4">
        <v>0.6</v>
      </c>
      <c r="AB139" s="4">
        <v>0.5</v>
      </c>
      <c r="AC139" s="4">
        <v>0.8</v>
      </c>
      <c r="AD139" s="4">
        <v>0.8</v>
      </c>
      <c r="AE139" s="190">
        <v>1</v>
      </c>
    </row>
    <row r="140" spans="2:31">
      <c r="R140" s="204">
        <v>42461</v>
      </c>
      <c r="S140" s="47">
        <f>IF(('Data Tool'!$D$10/('Data and Formulas'!$K$41+(('Data Tool'!$D$9*'Data and Formulas'!$K$42)+('Data Tool'!$F$9*'Data and Formulas'!$K$45)+('Data Tool'!$G$9*'Data and Formulas'!$K$46))))&lt;'Data and Formulas'!$G$54, $V140,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$AD140, IF(('Data Tool'!$D$10/('Data and Formulas'!$K$41+(('Data Tool'!$D$9*'Data and Formulas'!$K$42)+('Data Tool'!$F$9*'Data and Formulas'!$K$45)+('Data Tool'!$G$9*'Data and Formulas'!$K$46))))&gt;='Data and Formulas'!$O$54, $AE140))))))))))</f>
        <v>0.6</v>
      </c>
      <c r="T140" s="48">
        <v>0.7</v>
      </c>
      <c r="U140" s="49"/>
      <c r="V140" s="4">
        <v>0.7</v>
      </c>
      <c r="W140" s="4">
        <v>0.6</v>
      </c>
      <c r="X140" s="4">
        <v>0.5</v>
      </c>
      <c r="Y140" s="4">
        <v>0.6</v>
      </c>
      <c r="Z140" s="4">
        <v>0.7</v>
      </c>
      <c r="AA140" s="4">
        <v>0.6</v>
      </c>
      <c r="AB140" s="4">
        <v>0.6</v>
      </c>
      <c r="AC140" s="4">
        <v>0.7</v>
      </c>
      <c r="AD140" s="4">
        <v>0.7</v>
      </c>
      <c r="AE140" s="190">
        <v>0.8</v>
      </c>
    </row>
    <row r="141" spans="2:31">
      <c r="R141" s="204">
        <v>42491</v>
      </c>
      <c r="S141" s="47">
        <f>IF(('Data Tool'!$D$10/('Data and Formulas'!$K$41+(('Data Tool'!$D$9*'Data and Formulas'!$K$42)+('Data Tool'!$F$9*'Data and Formulas'!$K$45)+('Data Tool'!$G$9*'Data and Formulas'!$K$46))))&lt;'Data and Formulas'!$G$54, $V141,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$AD141, IF(('Data Tool'!$D$10/('Data and Formulas'!$K$41+(('Data Tool'!$D$9*'Data and Formulas'!$K$42)+('Data Tool'!$F$9*'Data and Formulas'!$K$45)+('Data Tool'!$G$9*'Data and Formulas'!$K$46))))&gt;='Data and Formulas'!$O$54, $AE141))))))))))</f>
        <v>0.7</v>
      </c>
      <c r="T141" s="48">
        <v>0.7</v>
      </c>
      <c r="U141" s="49"/>
      <c r="V141" s="4">
        <v>0.8</v>
      </c>
      <c r="W141" s="4">
        <v>0.6</v>
      </c>
      <c r="X141" s="4">
        <v>0.6</v>
      </c>
      <c r="Y141" s="4">
        <v>0.7</v>
      </c>
      <c r="Z141" s="4">
        <v>0.7</v>
      </c>
      <c r="AA141" s="4">
        <v>0.7</v>
      </c>
      <c r="AB141" s="4">
        <v>0.6</v>
      </c>
      <c r="AC141" s="4">
        <v>0.8</v>
      </c>
      <c r="AD141" s="4">
        <v>0.7</v>
      </c>
      <c r="AE141" s="190">
        <v>0.8</v>
      </c>
    </row>
    <row r="142" spans="2:31">
      <c r="R142" s="204">
        <v>42522</v>
      </c>
      <c r="S142" s="47">
        <f>IF(('Data Tool'!$D$10/('Data and Formulas'!$K$41+(('Data Tool'!$D$9*'Data and Formulas'!$K$42)+('Data Tool'!$F$9*'Data and Formulas'!$K$45)+('Data Tool'!$G$9*'Data and Formulas'!$K$46))))&lt;'Data and Formulas'!$G$54, $V142,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$AD142, IF(('Data Tool'!$D$10/('Data and Formulas'!$K$41+(('Data Tool'!$D$9*'Data and Formulas'!$K$42)+('Data Tool'!$F$9*'Data and Formulas'!$K$45)+('Data Tool'!$G$9*'Data and Formulas'!$K$46))))&gt;='Data and Formulas'!$O$54, $AE142))))))))))</f>
        <v>0.8</v>
      </c>
      <c r="T142" s="48">
        <v>0.8</v>
      </c>
      <c r="U142" s="49"/>
      <c r="V142" s="4">
        <v>0.8</v>
      </c>
      <c r="W142" s="4">
        <v>0.7</v>
      </c>
      <c r="X142" s="4">
        <v>0.7</v>
      </c>
      <c r="Y142" s="4">
        <v>0.8</v>
      </c>
      <c r="Z142" s="4">
        <v>0.8</v>
      </c>
      <c r="AA142" s="4">
        <v>0.8</v>
      </c>
      <c r="AB142" s="4">
        <v>0.7</v>
      </c>
      <c r="AC142" s="4">
        <v>0.9</v>
      </c>
      <c r="AD142" s="4">
        <v>0.9</v>
      </c>
      <c r="AE142" s="190">
        <v>1</v>
      </c>
    </row>
    <row r="143" spans="2:31">
      <c r="R143" s="204">
        <v>42552</v>
      </c>
      <c r="S143" s="47">
        <f>IF(('Data Tool'!$D$10/('Data and Formulas'!$K$41+(('Data Tool'!$D$9*'Data and Formulas'!$K$42)+('Data Tool'!$F$9*'Data and Formulas'!$K$45)+('Data Tool'!$G$9*'Data and Formulas'!$K$46))))&lt;'Data and Formulas'!$G$54, $V143,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$AD143, IF(('Data Tool'!$D$10/('Data and Formulas'!$K$41+(('Data Tool'!$D$9*'Data and Formulas'!$K$42)+('Data Tool'!$F$9*'Data and Formulas'!$K$45)+('Data Tool'!$G$9*'Data and Formulas'!$K$46))))&gt;='Data and Formulas'!$O$54, $AE143))))))))))</f>
        <v>0.8</v>
      </c>
      <c r="T143" s="48">
        <v>0.9</v>
      </c>
      <c r="U143" s="49"/>
      <c r="V143" s="4">
        <v>0.9</v>
      </c>
      <c r="W143" s="4">
        <v>0.8</v>
      </c>
      <c r="X143" s="4">
        <v>0.7</v>
      </c>
      <c r="Y143" s="4">
        <v>0.8</v>
      </c>
      <c r="Z143" s="4">
        <v>0.8</v>
      </c>
      <c r="AA143" s="4">
        <v>1</v>
      </c>
      <c r="AB143" s="4">
        <v>0.8</v>
      </c>
      <c r="AC143" s="4">
        <v>0.9</v>
      </c>
      <c r="AD143" s="4">
        <v>1</v>
      </c>
      <c r="AE143" s="190">
        <v>1</v>
      </c>
    </row>
    <row r="144" spans="2:31">
      <c r="R144" s="204">
        <v>42583</v>
      </c>
      <c r="S144" s="47">
        <f>IF(('Data Tool'!$D$10/('Data and Formulas'!$K$41+(('Data Tool'!$D$9*'Data and Formulas'!$K$42)+('Data Tool'!$F$9*'Data and Formulas'!$K$45)+('Data Tool'!$G$9*'Data and Formulas'!$K$46))))&lt;'Data and Formulas'!$G$54, $V144,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$AD144, IF(('Data Tool'!$D$10/('Data and Formulas'!$K$41+(('Data Tool'!$D$9*'Data and Formulas'!$K$42)+('Data Tool'!$F$9*'Data and Formulas'!$K$45)+('Data Tool'!$G$9*'Data and Formulas'!$K$46))))&gt;='Data and Formulas'!$O$54, $AE144))))))))))</f>
        <v>0.8</v>
      </c>
      <c r="T144" s="48">
        <v>1</v>
      </c>
      <c r="U144" s="49"/>
      <c r="V144" s="4">
        <v>0.9</v>
      </c>
      <c r="W144" s="4">
        <v>0.8</v>
      </c>
      <c r="X144" s="4">
        <v>0.8</v>
      </c>
      <c r="Y144" s="4">
        <v>0.8</v>
      </c>
      <c r="Z144" s="4">
        <v>0.9</v>
      </c>
      <c r="AA144" s="4">
        <v>1</v>
      </c>
      <c r="AB144" s="4">
        <v>0.9</v>
      </c>
      <c r="AC144" s="4">
        <v>0.9</v>
      </c>
      <c r="AD144" s="4">
        <v>1</v>
      </c>
      <c r="AE144" s="190">
        <v>1.1000000000000001</v>
      </c>
    </row>
    <row r="145" spans="18:31">
      <c r="R145" s="204">
        <v>42614</v>
      </c>
      <c r="S145" s="47">
        <f>IF(('Data Tool'!$D$10/('Data and Formulas'!$K$41+(('Data Tool'!$D$9*'Data and Formulas'!$K$42)+('Data Tool'!$F$9*'Data and Formulas'!$K$45)+('Data Tool'!$G$9*'Data and Formulas'!$K$46))))&lt;'Data and Formulas'!$G$54, $V145,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$AD145, IF(('Data Tool'!$D$10/('Data and Formulas'!$K$41+(('Data Tool'!$D$9*'Data and Formulas'!$K$42)+('Data Tool'!$F$9*'Data and Formulas'!$K$45)+('Data Tool'!$G$9*'Data and Formulas'!$K$46))))&gt;='Data and Formulas'!$O$54, $AE145))))))))))</f>
        <v>1.1000000000000001</v>
      </c>
      <c r="T145" s="48">
        <v>1.3</v>
      </c>
      <c r="U145" s="49"/>
      <c r="V145" s="4">
        <v>1.2</v>
      </c>
      <c r="W145" s="4">
        <v>1.1000000000000001</v>
      </c>
      <c r="X145" s="4">
        <v>1.1000000000000001</v>
      </c>
      <c r="Y145" s="4">
        <v>1.1000000000000001</v>
      </c>
      <c r="Z145" s="4">
        <v>1.2</v>
      </c>
      <c r="AA145" s="4">
        <v>1.2</v>
      </c>
      <c r="AB145" s="4">
        <v>1.2</v>
      </c>
      <c r="AC145" s="4">
        <v>1.3</v>
      </c>
      <c r="AD145" s="4">
        <v>1.3</v>
      </c>
      <c r="AE145" s="190">
        <v>1.4</v>
      </c>
    </row>
    <row r="146" spans="18:31">
      <c r="R146" s="204">
        <v>42644</v>
      </c>
      <c r="S146" s="47">
        <f>IF(('Data Tool'!$D$10/('Data and Formulas'!$K$41+(('Data Tool'!$D$9*'Data and Formulas'!$K$42)+('Data Tool'!$F$9*'Data and Formulas'!$K$45)+('Data Tool'!$G$9*'Data and Formulas'!$K$46))))&lt;'Data and Formulas'!$G$54, $V146,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$AD146, IF(('Data Tool'!$D$10/('Data and Formulas'!$K$41+(('Data Tool'!$D$9*'Data and Formulas'!$K$42)+('Data Tool'!$F$9*'Data and Formulas'!$K$45)+('Data Tool'!$G$9*'Data and Formulas'!$K$46))))&gt;='Data and Formulas'!$O$54, $AE146))))))))))</f>
        <v>1.2</v>
      </c>
      <c r="T146" s="48">
        <v>1.3</v>
      </c>
      <c r="U146" s="49"/>
      <c r="V146" s="4">
        <v>1.2</v>
      </c>
      <c r="W146" s="4">
        <v>1.1000000000000001</v>
      </c>
      <c r="X146" s="4">
        <v>1.2</v>
      </c>
      <c r="Y146" s="4">
        <v>1.2</v>
      </c>
      <c r="Z146" s="4">
        <v>1.2</v>
      </c>
      <c r="AA146" s="4">
        <v>1.2</v>
      </c>
      <c r="AB146" s="4">
        <v>1.3</v>
      </c>
      <c r="AC146" s="4">
        <v>1.3</v>
      </c>
      <c r="AD146" s="4">
        <v>1.3</v>
      </c>
      <c r="AE146" s="190">
        <v>1.4</v>
      </c>
    </row>
    <row r="147" spans="18:31">
      <c r="R147" s="204">
        <v>42675</v>
      </c>
      <c r="S147" s="47">
        <f>IF(('Data Tool'!$D$10/('Data and Formulas'!$K$41+(('Data Tool'!$D$9*'Data and Formulas'!$K$42)+('Data Tool'!$F$9*'Data and Formulas'!$K$45)+('Data Tool'!$G$9*'Data and Formulas'!$K$46))))&lt;'Data and Formulas'!$G$54, $V147,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$AD147, IF(('Data Tool'!$D$10/('Data and Formulas'!$K$41+(('Data Tool'!$D$9*'Data and Formulas'!$K$42)+('Data Tool'!$F$9*'Data and Formulas'!$K$45)+('Data Tool'!$G$9*'Data and Formulas'!$K$46))))&gt;='Data and Formulas'!$O$54, $AE147))))))))))</f>
        <v>1.4</v>
      </c>
      <c r="T147" s="48">
        <v>1.5</v>
      </c>
      <c r="U147" s="49"/>
      <c r="V147" s="4">
        <v>1.3</v>
      </c>
      <c r="W147" s="4">
        <v>1.3</v>
      </c>
      <c r="X147" s="4">
        <v>1.3</v>
      </c>
      <c r="Y147" s="4">
        <v>1.4</v>
      </c>
      <c r="Z147" s="4">
        <v>1.4</v>
      </c>
      <c r="AA147" s="4">
        <v>1.4</v>
      </c>
      <c r="AB147" s="4">
        <v>1.5</v>
      </c>
      <c r="AC147" s="4">
        <v>1.6</v>
      </c>
      <c r="AD147" s="4">
        <v>1.5</v>
      </c>
      <c r="AE147" s="190">
        <v>1.6</v>
      </c>
    </row>
    <row r="148" spans="18:31">
      <c r="R148" s="204">
        <v>42705</v>
      </c>
      <c r="S148" s="47">
        <f>IF(('Data Tool'!$D$10/('Data and Formulas'!$K$41+(('Data Tool'!$D$9*'Data and Formulas'!$K$42)+('Data Tool'!$F$9*'Data and Formulas'!$K$45)+('Data Tool'!$G$9*'Data and Formulas'!$K$46))))&lt;'Data and Formulas'!$G$54, $V148,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$AD148, IF(('Data Tool'!$D$10/('Data and Formulas'!$K$41+(('Data Tool'!$D$9*'Data and Formulas'!$K$42)+('Data Tool'!$F$9*'Data and Formulas'!$K$45)+('Data Tool'!$G$9*'Data and Formulas'!$K$46))))&gt;='Data and Formulas'!$O$54, $AE148))))))))))</f>
        <v>1.6</v>
      </c>
      <c r="T148" s="48">
        <v>1.8</v>
      </c>
      <c r="U148" s="49"/>
      <c r="V148" s="4">
        <v>1.5</v>
      </c>
      <c r="W148" s="4">
        <v>1.5</v>
      </c>
      <c r="X148" s="4">
        <v>1.5</v>
      </c>
      <c r="Y148" s="4">
        <v>1.6</v>
      </c>
      <c r="Z148" s="4">
        <v>1.7</v>
      </c>
      <c r="AA148" s="4">
        <v>1.7</v>
      </c>
      <c r="AB148" s="4">
        <v>1.8</v>
      </c>
      <c r="AC148" s="4">
        <v>1.8</v>
      </c>
      <c r="AD148" s="4">
        <v>1.8</v>
      </c>
      <c r="AE148" s="190">
        <v>1.9</v>
      </c>
    </row>
    <row r="149" spans="18:31">
      <c r="R149" s="204">
        <v>42736</v>
      </c>
      <c r="S149" s="47">
        <f>IF(('Data Tool'!$D$10/('Data and Formulas'!$K$41+(('Data Tool'!$D$9*'Data and Formulas'!$K$42)+('Data Tool'!$F$9*'Data and Formulas'!$K$45)+('Data Tool'!$G$9*'Data and Formulas'!$K$46))))&lt;'Data and Formulas'!$G$54, $V149,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$W149,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$X149,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$Y149,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$Z149,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$AA149,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$AB149,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$AC149,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$AD149, IF(('Data Tool'!$D$10/('Data and Formulas'!$K$41+(('Data Tool'!$D$9*'Data and Formulas'!$K$42)+('Data Tool'!$F$9*'Data and Formulas'!$K$45)+('Data Tool'!$G$9*'Data and Formulas'!$K$46))))&gt;='Data and Formulas'!$O$54, $AE149))))))))))</f>
        <v>1.8</v>
      </c>
      <c r="T149" s="48">
        <v>1.9</v>
      </c>
      <c r="U149" s="49"/>
      <c r="V149" s="4">
        <v>1.7</v>
      </c>
      <c r="W149" s="4">
        <v>1.7</v>
      </c>
      <c r="X149" s="4">
        <v>1.6</v>
      </c>
      <c r="Y149" s="4">
        <v>1.8</v>
      </c>
      <c r="Z149" s="4">
        <v>1.9</v>
      </c>
      <c r="AA149" s="4">
        <v>1.9</v>
      </c>
      <c r="AB149" s="4">
        <v>2</v>
      </c>
      <c r="AC149" s="4">
        <v>1.9</v>
      </c>
      <c r="AD149" s="4">
        <v>2</v>
      </c>
      <c r="AE149" s="190">
        <v>2.2000000000000002</v>
      </c>
    </row>
    <row r="150" spans="18:31">
      <c r="R150" s="204">
        <v>42767</v>
      </c>
      <c r="S150" s="47">
        <f>IF(('Data Tool'!$D$10/('Data and Formulas'!$K$41+(('Data Tool'!$D$9*'Data and Formulas'!$K$42)+('Data Tool'!$F$9*'Data and Formulas'!$K$45)+('Data Tool'!$G$9*'Data and Formulas'!$K$46))))&lt;'Data and Formulas'!$G$54, $V150,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$AD150, IF(('Data Tool'!$D$10/('Data and Formulas'!$K$41+(('Data Tool'!$D$9*'Data and Formulas'!$K$42)+('Data Tool'!$F$9*'Data and Formulas'!$K$45)+('Data Tool'!$G$9*'Data and Formulas'!$K$46))))&gt;='Data and Formulas'!$O$54, $AE150))))))))))</f>
        <v>2.1</v>
      </c>
      <c r="T150" s="48">
        <v>2.2999999999999998</v>
      </c>
      <c r="U150" s="49"/>
      <c r="V150" s="4">
        <v>2</v>
      </c>
      <c r="W150" s="4">
        <v>2</v>
      </c>
      <c r="X150" s="4">
        <v>2</v>
      </c>
      <c r="Y150" s="4">
        <v>2.1</v>
      </c>
      <c r="Z150" s="4">
        <v>2.2000000000000002</v>
      </c>
      <c r="AA150" s="4">
        <v>2.2999999999999998</v>
      </c>
      <c r="AB150" s="4">
        <v>2.2999999999999998</v>
      </c>
      <c r="AC150" s="4">
        <v>2.2999999999999998</v>
      </c>
      <c r="AD150" s="4">
        <v>2.4</v>
      </c>
      <c r="AE150" s="190">
        <v>2.6</v>
      </c>
    </row>
    <row r="151" spans="18:31">
      <c r="R151" s="204">
        <v>42795</v>
      </c>
      <c r="S151" s="47">
        <f>IF(('Data Tool'!$D$10/('Data and Formulas'!$K$41+(('Data Tool'!$D$9*'Data and Formulas'!$K$42)+('Data Tool'!$F$9*'Data and Formulas'!$K$45)+('Data Tool'!$G$9*'Data and Formulas'!$K$46))))&lt;'Data and Formulas'!$G$54, $V151,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$AD151, IF(('Data Tool'!$D$10/('Data and Formulas'!$K$41+(('Data Tool'!$D$9*'Data and Formulas'!$K$42)+('Data Tool'!$F$9*'Data and Formulas'!$K$45)+('Data Tool'!$G$9*'Data and Formulas'!$K$46))))&gt;='Data and Formulas'!$O$54, $AE151))))))))))</f>
        <v>2.2999999999999998</v>
      </c>
      <c r="T151" s="48">
        <v>2.2999999999999998</v>
      </c>
      <c r="U151" s="49"/>
      <c r="V151" s="4">
        <v>2.2000000000000002</v>
      </c>
      <c r="W151" s="4">
        <v>2.2999999999999998</v>
      </c>
      <c r="X151" s="4">
        <v>2.2999999999999998</v>
      </c>
      <c r="Y151" s="4">
        <v>2.2999999999999998</v>
      </c>
      <c r="Z151" s="4">
        <v>2.2999999999999998</v>
      </c>
      <c r="AA151" s="4">
        <v>2.4</v>
      </c>
      <c r="AB151" s="4">
        <v>2.4</v>
      </c>
      <c r="AC151" s="4">
        <v>2.4</v>
      </c>
      <c r="AD151" s="4">
        <v>2.4</v>
      </c>
      <c r="AE151" s="190">
        <v>2.4</v>
      </c>
    </row>
    <row r="152" spans="18:31">
      <c r="R152" s="204">
        <v>42826</v>
      </c>
      <c r="S152" s="47">
        <f>IF(('Data Tool'!$D$10/('Data and Formulas'!$K$41+(('Data Tool'!$D$9*'Data and Formulas'!$K$42)+('Data Tool'!$F$9*'Data and Formulas'!$K$45)+('Data Tool'!$G$9*'Data and Formulas'!$K$46))))&lt;'Data and Formulas'!$G$54, $V152,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$AD152, IF(('Data Tool'!$D$10/('Data and Formulas'!$K$41+(('Data Tool'!$D$9*'Data and Formulas'!$K$42)+('Data Tool'!$F$9*'Data and Formulas'!$K$45)+('Data Tool'!$G$9*'Data and Formulas'!$K$46))))&gt;='Data and Formulas'!$O$54, $AE152))))))))))</f>
        <v>2.5</v>
      </c>
      <c r="T152" s="48">
        <v>2.6</v>
      </c>
      <c r="U152" s="49"/>
      <c r="V152" s="4">
        <v>2.4</v>
      </c>
      <c r="W152" s="4">
        <v>2.4</v>
      </c>
      <c r="X152" s="4">
        <v>2.4</v>
      </c>
      <c r="Y152" s="4">
        <v>2.5</v>
      </c>
      <c r="Z152" s="4">
        <v>2.5</v>
      </c>
      <c r="AA152" s="4">
        <v>2.6</v>
      </c>
      <c r="AB152" s="4">
        <v>2.6</v>
      </c>
      <c r="AC152" s="4">
        <v>2.6</v>
      </c>
      <c r="AD152" s="4">
        <v>2.7</v>
      </c>
      <c r="AE152" s="190">
        <v>2.9</v>
      </c>
    </row>
    <row r="153" spans="18:31">
      <c r="R153" s="204">
        <v>42856</v>
      </c>
      <c r="S153" s="47">
        <f>IF(('Data Tool'!$D$10/('Data and Formulas'!$K$41+(('Data Tool'!$D$9*'Data and Formulas'!$K$42)+('Data Tool'!$F$9*'Data and Formulas'!$K$45)+('Data Tool'!$G$9*'Data and Formulas'!$K$46))))&lt;'Data and Formulas'!$G$54, $V153,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$AD153, IF(('Data Tool'!$D$10/('Data and Formulas'!$K$41+(('Data Tool'!$D$9*'Data and Formulas'!$K$42)+('Data Tool'!$F$9*'Data and Formulas'!$K$45)+('Data Tool'!$G$9*'Data and Formulas'!$K$46))))&gt;='Data and Formulas'!$O$54, $AE153))))))))))</f>
        <v>2.6</v>
      </c>
      <c r="T153" s="48">
        <v>2.7</v>
      </c>
      <c r="U153" s="49"/>
      <c r="V153" s="4">
        <v>2.7</v>
      </c>
      <c r="W153" s="4">
        <v>2.6</v>
      </c>
      <c r="X153" s="4">
        <v>2.6</v>
      </c>
      <c r="Y153" s="4">
        <v>2.6</v>
      </c>
      <c r="Z153" s="4">
        <v>2.7</v>
      </c>
      <c r="AA153" s="4">
        <v>2.6</v>
      </c>
      <c r="AB153" s="4">
        <v>2.7</v>
      </c>
      <c r="AC153" s="4">
        <v>2.7</v>
      </c>
      <c r="AD153" s="4">
        <v>2.7</v>
      </c>
      <c r="AE153" s="190">
        <v>2.9</v>
      </c>
    </row>
    <row r="154" spans="18:31">
      <c r="R154" s="204">
        <v>42887</v>
      </c>
      <c r="S154" s="47">
        <f>IF(('Data Tool'!$D$10/('Data and Formulas'!$K$41+(('Data Tool'!$D$9*'Data and Formulas'!$K$42)+('Data Tool'!$F$9*'Data and Formulas'!$K$45)+('Data Tool'!$G$9*'Data and Formulas'!$K$46))))&lt;'Data and Formulas'!$G$54, $V154,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$AD154, IF(('Data Tool'!$D$10/('Data and Formulas'!$K$41+(('Data Tool'!$D$9*'Data and Formulas'!$K$42)+('Data Tool'!$F$9*'Data and Formulas'!$K$45)+('Data Tool'!$G$9*'Data and Formulas'!$K$46))))&gt;='Data and Formulas'!$O$54, $AE154))))))))))</f>
        <v>2.5</v>
      </c>
      <c r="T154" s="48">
        <v>2.6</v>
      </c>
      <c r="U154" s="49"/>
      <c r="V154" s="4">
        <v>2.5</v>
      </c>
      <c r="W154" s="4">
        <v>2.4</v>
      </c>
      <c r="X154" s="4">
        <v>2.5</v>
      </c>
      <c r="Y154" s="4">
        <v>2.5</v>
      </c>
      <c r="Z154" s="4">
        <v>2.5</v>
      </c>
      <c r="AA154" s="4">
        <v>2.4</v>
      </c>
      <c r="AB154" s="4">
        <v>2.5</v>
      </c>
      <c r="AC154" s="4">
        <v>2.5</v>
      </c>
      <c r="AD154" s="4">
        <v>2.5</v>
      </c>
      <c r="AE154" s="190">
        <v>2.7</v>
      </c>
    </row>
    <row r="155" spans="18:31">
      <c r="R155" s="204">
        <v>42917</v>
      </c>
      <c r="S155" s="47">
        <f>IF(('Data Tool'!$D$10/('Data and Formulas'!$K$41+(('Data Tool'!$D$9*'Data and Formulas'!$K$42)+('Data Tool'!$F$9*'Data and Formulas'!$K$45)+('Data Tool'!$G$9*'Data and Formulas'!$K$46))))&lt;'Data and Formulas'!$G$54, $V155,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$W155,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$X155,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$Y155,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$Z155,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$AA155,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$AB155,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$AC155,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$AD155, IF(('Data Tool'!$D$10/('Data and Formulas'!$K$41+(('Data Tool'!$D$9*'Data and Formulas'!$K$42)+('Data Tool'!$F$9*'Data and Formulas'!$K$45)+('Data Tool'!$G$9*'Data and Formulas'!$K$46))))&gt;='Data and Formulas'!$O$54, $AE155))))))))))</f>
        <v>2.5</v>
      </c>
      <c r="T155" s="48">
        <v>2.6</v>
      </c>
      <c r="U155" s="49"/>
      <c r="V155" s="4">
        <v>2.5</v>
      </c>
      <c r="W155" s="4">
        <v>2.4</v>
      </c>
      <c r="X155" s="4">
        <v>2.5</v>
      </c>
      <c r="Y155" s="4">
        <v>2.5</v>
      </c>
      <c r="Z155" s="4">
        <v>2.5</v>
      </c>
      <c r="AA155" s="4">
        <v>2.4</v>
      </c>
      <c r="AB155" s="4">
        <v>2.5</v>
      </c>
      <c r="AC155" s="4">
        <v>2.5</v>
      </c>
      <c r="AD155" s="4">
        <v>2.5</v>
      </c>
      <c r="AE155" s="190">
        <v>2.7</v>
      </c>
    </row>
    <row r="156" spans="18:31">
      <c r="R156" s="204">
        <v>42948</v>
      </c>
      <c r="S156" s="47">
        <f>IF(('Data Tool'!$D$10/('Data and Formulas'!$K$41+(('Data Tool'!$D$9*'Data and Formulas'!$K$42)+('Data Tool'!$F$9*'Data and Formulas'!$K$45)+('Data Tool'!$G$9*'Data and Formulas'!$K$46))))&lt;'Data and Formulas'!$G$54, $V156,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$AD156, IF(('Data Tool'!$D$10/('Data and Formulas'!$K$41+(('Data Tool'!$D$9*'Data and Formulas'!$K$42)+('Data Tool'!$F$9*'Data and Formulas'!$K$45)+('Data Tool'!$G$9*'Data and Formulas'!$K$46))))&gt;='Data and Formulas'!$O$54, $AE156))))))))))</f>
        <v>2.7</v>
      </c>
      <c r="T156" s="48">
        <v>2.7</v>
      </c>
      <c r="U156" s="49"/>
      <c r="V156" s="4">
        <v>2.7</v>
      </c>
      <c r="W156" s="4">
        <v>2.6</v>
      </c>
      <c r="X156" s="4">
        <v>2.7</v>
      </c>
      <c r="Y156" s="4">
        <v>2.7</v>
      </c>
      <c r="Z156" s="4">
        <v>2.7</v>
      </c>
      <c r="AA156" s="4">
        <v>2.6</v>
      </c>
      <c r="AB156" s="4">
        <v>2.7</v>
      </c>
      <c r="AC156" s="4">
        <v>2.7</v>
      </c>
      <c r="AD156" s="4">
        <v>2.7</v>
      </c>
      <c r="AE156" s="190">
        <v>2.9</v>
      </c>
    </row>
    <row r="157" spans="18:31">
      <c r="R157" s="204">
        <v>42979</v>
      </c>
      <c r="S157" s="47">
        <f>IF(('Data Tool'!$D$10/('Data and Formulas'!$K$41+(('Data Tool'!$D$9*'Data and Formulas'!$K$42)+('Data Tool'!$F$9*'Data and Formulas'!$K$45)+('Data Tool'!$G$9*'Data and Formulas'!$K$46))))&lt;'Data and Formulas'!$G$54, $V157,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$AD157, IF(('Data Tool'!$D$10/('Data and Formulas'!$K$41+(('Data Tool'!$D$9*'Data and Formulas'!$K$42)+('Data Tool'!$F$9*'Data and Formulas'!$K$45)+('Data Tool'!$G$9*'Data and Formulas'!$K$46))))&gt;='Data and Formulas'!$O$54, $AE157))))))))))</f>
        <v>2.8</v>
      </c>
      <c r="T157" s="48">
        <v>2.8</v>
      </c>
      <c r="U157" s="49"/>
      <c r="V157" s="4">
        <v>2.8</v>
      </c>
      <c r="W157" s="4">
        <v>2.7</v>
      </c>
      <c r="X157" s="4">
        <v>2.8</v>
      </c>
      <c r="Y157" s="4">
        <v>2.8</v>
      </c>
      <c r="Z157" s="4">
        <v>2.8</v>
      </c>
      <c r="AA157" s="4">
        <v>2.7</v>
      </c>
      <c r="AB157" s="4">
        <v>2.8</v>
      </c>
      <c r="AC157" s="4">
        <v>2.8</v>
      </c>
      <c r="AD157" s="4">
        <v>2.8</v>
      </c>
      <c r="AE157" s="190">
        <v>2.9</v>
      </c>
    </row>
    <row r="158" spans="18:31">
      <c r="R158" s="204">
        <v>43009</v>
      </c>
      <c r="S158" s="47">
        <f>IF(('Data Tool'!$D$10/('Data and Formulas'!$K$41+(('Data Tool'!$D$9*'Data and Formulas'!$K$42)+('Data Tool'!$F$9*'Data and Formulas'!$K$45)+('Data Tool'!$G$9*'Data and Formulas'!$K$46))))&lt;'Data and Formulas'!$G$54, $V158,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$AD158, IF(('Data Tool'!$D$10/('Data and Formulas'!$K$41+(('Data Tool'!$D$9*'Data and Formulas'!$K$42)+('Data Tool'!$F$9*'Data and Formulas'!$K$45)+('Data Tool'!$G$9*'Data and Formulas'!$K$46))))&gt;='Data and Formulas'!$O$54, $AE158))))))))))</f>
        <v>2.7</v>
      </c>
      <c r="T158" s="48">
        <v>2.8</v>
      </c>
      <c r="U158" s="49"/>
      <c r="V158" s="4">
        <v>2.8</v>
      </c>
      <c r="W158" s="4">
        <v>2.7</v>
      </c>
      <c r="X158" s="4">
        <v>2.7</v>
      </c>
      <c r="Y158" s="4">
        <v>2.7</v>
      </c>
      <c r="Z158" s="4">
        <v>2.7</v>
      </c>
      <c r="AA158" s="4">
        <v>2.7</v>
      </c>
      <c r="AB158" s="4">
        <v>2.7</v>
      </c>
      <c r="AC158" s="4">
        <v>2.7</v>
      </c>
      <c r="AD158" s="4">
        <v>2.8</v>
      </c>
      <c r="AE158" s="190">
        <v>2.9</v>
      </c>
    </row>
    <row r="159" spans="18:31">
      <c r="R159" s="204">
        <v>43040</v>
      </c>
      <c r="S159" s="47">
        <f>IF(('Data Tool'!$D$10/('Data and Formulas'!$K$41+(('Data Tool'!$D$9*'Data and Formulas'!$K$42)+('Data Tool'!$F$9*'Data and Formulas'!$K$45)+('Data Tool'!$G$9*'Data and Formulas'!$K$46))))&lt;'Data and Formulas'!$G$54, $V159,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$W159,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$X159,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$Y159,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$Z159,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$AA159,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$AB159,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$AC159,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$AD159, IF(('Data Tool'!$D$10/('Data and Formulas'!$K$41+(('Data Tool'!$D$9*'Data and Formulas'!$K$42)+('Data Tool'!$F$9*'Data and Formulas'!$K$45)+('Data Tool'!$G$9*'Data and Formulas'!$K$46))))&gt;='Data and Formulas'!$O$54, $AE159))))))))))</f>
        <v>2.7</v>
      </c>
      <c r="T159" s="48">
        <v>2.8</v>
      </c>
      <c r="U159" s="49"/>
      <c r="V159" s="4">
        <v>2.8</v>
      </c>
      <c r="W159" s="4">
        <v>2.8</v>
      </c>
      <c r="X159" s="4">
        <v>2.7</v>
      </c>
      <c r="Y159" s="4">
        <v>2.7</v>
      </c>
      <c r="Z159" s="4">
        <v>2.8</v>
      </c>
      <c r="AA159" s="4">
        <v>2.7</v>
      </c>
      <c r="AB159" s="4">
        <v>2.8</v>
      </c>
      <c r="AC159" s="4">
        <v>2.7</v>
      </c>
      <c r="AD159" s="4">
        <v>2.9</v>
      </c>
      <c r="AE159" s="190">
        <v>2.9</v>
      </c>
    </row>
    <row r="160" spans="18:31">
      <c r="R160" s="204">
        <v>43070</v>
      </c>
      <c r="S160" s="47">
        <f>IF(('Data Tool'!$D$10/('Data and Formulas'!$K$41+(('Data Tool'!$D$9*'Data and Formulas'!$K$42)+('Data Tool'!$F$9*'Data and Formulas'!$K$45)+('Data Tool'!$G$9*'Data and Formulas'!$K$46))))&lt;'Data and Formulas'!$G$54, $V160,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$W160,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$X160,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$Y160,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$Z160,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$AA160,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$AB160,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$AC160,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$AD160, IF(('Data Tool'!$D$10/('Data and Formulas'!$K$41+(('Data Tool'!$D$9*'Data and Formulas'!$K$42)+('Data Tool'!$F$9*'Data and Formulas'!$K$45)+('Data Tool'!$G$9*'Data and Formulas'!$K$46))))&gt;='Data and Formulas'!$O$54, $AE160))))))))))</f>
        <v>2.7</v>
      </c>
      <c r="T160" s="48">
        <v>2.7</v>
      </c>
      <c r="U160" s="49"/>
      <c r="V160" s="4">
        <v>2.8</v>
      </c>
      <c r="W160" s="4">
        <v>2.7</v>
      </c>
      <c r="X160" s="4">
        <v>2.8</v>
      </c>
      <c r="Y160" s="4">
        <v>2.7</v>
      </c>
      <c r="Z160" s="4">
        <v>2.7</v>
      </c>
      <c r="AA160" s="4">
        <v>2.6</v>
      </c>
      <c r="AB160" s="4">
        <v>2.7</v>
      </c>
      <c r="AC160" s="4">
        <v>2.7</v>
      </c>
      <c r="AD160" s="4">
        <v>2.7</v>
      </c>
      <c r="AE160" s="190">
        <v>2.7</v>
      </c>
    </row>
    <row r="161" spans="18:31">
      <c r="R161" s="204">
        <v>43101</v>
      </c>
      <c r="S161" s="47">
        <f>IF(('Data Tool'!$D$10/('Data and Formulas'!$K$41+(('Data Tool'!$D$9*'Data and Formulas'!$K$42)+('Data Tool'!$F$9*'Data and Formulas'!$K$45)+('Data Tool'!$G$9*'Data and Formulas'!$K$46))))&lt;'Data and Formulas'!$G$54, $V161,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$W161,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$X161,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$Y161,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$Z161,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$AA161,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$AB161,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$AC161,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$AD161, IF(('Data Tool'!$D$10/('Data and Formulas'!$K$41+(('Data Tool'!$D$9*'Data and Formulas'!$K$42)+('Data Tool'!$F$9*'Data and Formulas'!$K$45)+('Data Tool'!$G$9*'Data and Formulas'!$K$46))))&gt;='Data and Formulas'!$O$54, $AE161))))))))))</f>
        <v>2.6</v>
      </c>
      <c r="T161" s="48">
        <v>2.7</v>
      </c>
      <c r="U161" s="49"/>
      <c r="V161" s="4">
        <v>2.8</v>
      </c>
      <c r="W161" s="4">
        <v>2.7</v>
      </c>
      <c r="X161" s="4">
        <v>2.8</v>
      </c>
      <c r="Y161" s="4">
        <v>2.6</v>
      </c>
      <c r="Z161" s="4">
        <v>2.6</v>
      </c>
      <c r="AA161" s="4">
        <v>2.7</v>
      </c>
      <c r="AB161" s="4">
        <v>2.7</v>
      </c>
      <c r="AC161" s="4">
        <v>2.6</v>
      </c>
      <c r="AD161" s="4">
        <v>2.7</v>
      </c>
      <c r="AE161" s="190">
        <v>2.7</v>
      </c>
    </row>
    <row r="162" spans="18:31">
      <c r="R162" s="204">
        <v>43132</v>
      </c>
      <c r="S162" s="47">
        <f>IF(('Data Tool'!$D$10/('Data and Formulas'!$K$41+(('Data Tool'!$D$9*'Data and Formulas'!$K$42)+('Data Tool'!$F$9*'Data and Formulas'!$K$45)+('Data Tool'!$G$9*'Data and Formulas'!$K$46))))&lt;'Data and Formulas'!$G$54, $V162,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$W162,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$X162,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$Y162,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$Z162,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$AA162,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$AB162,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$AC162,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$AD162, IF(('Data Tool'!$D$10/('Data and Formulas'!$K$41+(('Data Tool'!$D$9*'Data and Formulas'!$K$42)+('Data Tool'!$F$9*'Data and Formulas'!$K$45)+('Data Tool'!$G$9*'Data and Formulas'!$K$46))))&gt;='Data and Formulas'!$O$54, $AE162))))))))))</f>
        <v>2.4</v>
      </c>
      <c r="T162" s="48">
        <v>2.5</v>
      </c>
      <c r="U162" s="49"/>
      <c r="V162" s="4">
        <v>2.6</v>
      </c>
      <c r="W162" s="4">
        <v>2.4</v>
      </c>
      <c r="X162" s="4">
        <v>2.5</v>
      </c>
      <c r="Y162" s="4">
        <v>2.4</v>
      </c>
      <c r="Z162" s="4">
        <v>2.4</v>
      </c>
      <c r="AA162" s="4">
        <v>2.4</v>
      </c>
      <c r="AB162" s="4">
        <v>2.4</v>
      </c>
      <c r="AC162" s="4">
        <v>2.4</v>
      </c>
      <c r="AD162" s="4">
        <v>2.5</v>
      </c>
      <c r="AE162" s="190">
        <v>2.4</v>
      </c>
    </row>
    <row r="163" spans="18:31" ht="15.75" thickBot="1">
      <c r="R163" s="205">
        <v>43160</v>
      </c>
      <c r="S163" s="206">
        <f>IF(('Data Tool'!$D$10/('Data and Formulas'!$K$41+(('Data Tool'!$D$9*'Data and Formulas'!$K$42)+('Data Tool'!$F$9*'Data and Formulas'!$K$45)+('Data Tool'!$G$9*'Data and Formulas'!$K$46))))&lt;'Data and Formulas'!$G$54, $V163,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$W163,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 &gt;='Data and Formulas'!$H$54), $X163,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 &gt;='Data and Formulas'!$I$54), $Y163,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 &gt;='Data and Formulas'!$J$54), $Z163,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 &gt;='Data and Formulas'!$K$54), $AA163,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 &gt;='Data and Formulas'!$L$54), $AB163,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 &gt;='Data and Formulas'!$M$54), $AC163,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 &gt;='Data and Formulas'!$N$54), $AD163, IF(('Data Tool'!$D$10/('Data and Formulas'!$K$41+(('Data Tool'!$D$9*'Data and Formulas'!$K$42)+('Data Tool'!$F$9*'Data and Formulas'!$K$45)+('Data Tool'!$G$9*'Data and Formulas'!$K$46))))&gt;='Data and Formulas'!$O$54, $AE163))))))))))</f>
        <v>2.2000000000000002</v>
      </c>
      <c r="T163" s="207">
        <v>2.2999999999999998</v>
      </c>
      <c r="U163" s="208"/>
      <c r="V163" s="194">
        <v>2.2999999999999998</v>
      </c>
      <c r="W163" s="194">
        <v>2.2000000000000002</v>
      </c>
      <c r="X163" s="194">
        <v>2.2999999999999998</v>
      </c>
      <c r="Y163" s="194">
        <v>2.2000000000000002</v>
      </c>
      <c r="Z163" s="194">
        <v>2.2000000000000002</v>
      </c>
      <c r="AA163" s="194">
        <v>2.2000000000000002</v>
      </c>
      <c r="AB163" s="194">
        <v>2.2999999999999998</v>
      </c>
      <c r="AC163" s="194">
        <v>2.2000000000000002</v>
      </c>
      <c r="AD163" s="194">
        <v>2.2999999999999998</v>
      </c>
      <c r="AE163" s="200">
        <v>2.2000000000000002</v>
      </c>
    </row>
  </sheetData>
  <sheetProtection algorithmName="SHA-512" hashValue="BG1aibQ/SU+lsqIfpMzY+NlgazZV4GM5nWevMtqE/WijYb9W2ihTPKiUjiWXNgQIF9bNqQDog+XPXRMsNXZe8g==" saltValue="iAYeQkNQ4y9lOMfQXIrWsA==" spinCount="100000" sheet="1" objects="1" scenarios="1"/>
  <mergeCells count="18">
    <mergeCell ref="B54:D56"/>
    <mergeCell ref="B58:D60"/>
    <mergeCell ref="B62:D64"/>
    <mergeCell ref="B66:D68"/>
    <mergeCell ref="B70:D72"/>
    <mergeCell ref="I46:J46"/>
    <mergeCell ref="I39:K39"/>
    <mergeCell ref="I41:J41"/>
    <mergeCell ref="I42:J42"/>
    <mergeCell ref="I44:J44"/>
    <mergeCell ref="I45:J45"/>
    <mergeCell ref="AB4:AC5"/>
    <mergeCell ref="AB6:AC7"/>
    <mergeCell ref="Z4:AA5"/>
    <mergeCell ref="Z6:AA7"/>
    <mergeCell ref="B39:C39"/>
    <mergeCell ref="O2:P4"/>
    <mergeCell ref="Q2:Q4"/>
  </mergeCells>
  <conditionalFormatting sqref="I24:I36">
    <cfRule type="cellIs" dxfId="40" priority="1" operator="lessThan">
      <formula>0.26</formula>
    </cfRule>
    <cfRule type="cellIs" dxfId="39" priority="2" operator="greaterThan">
      <formula>0.74</formula>
    </cfRule>
    <cfRule type="cellIs" dxfId="38" priority="3" operator="lessThan">
      <formula>0.25</formula>
    </cfRule>
    <cfRule type="cellIs" dxfId="37" priority="4" operator="greaterThan">
      <formula>0.75</formula>
    </cfRule>
    <cfRule type="cellIs" dxfId="36" priority="5" operator="greaterThan">
      <formula>75</formula>
    </cfRule>
  </conditionalFormatting>
  <dataValidations count="1">
    <dataValidation type="list" allowBlank="1" showInputMessage="1" showErrorMessage="1" sqref="S7" xr:uid="{00000000-0002-0000-0200-000000000000}">
      <formula1>$D$77:$F$77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156"/>
  <sheetViews>
    <sheetView topLeftCell="J1" zoomScale="70" zoomScaleNormal="70" workbookViewId="0">
      <selection activeCell="O2" sqref="O2"/>
    </sheetView>
  </sheetViews>
  <sheetFormatPr defaultRowHeight="15"/>
  <sheetData>
    <row r="1" spans="1:37" ht="15.75" thickBot="1">
      <c r="A1" t="s">
        <v>75</v>
      </c>
    </row>
    <row r="2" spans="1:37" ht="15.75" thickBot="1">
      <c r="O2" s="218" t="s">
        <v>135</v>
      </c>
      <c r="P2" s="187"/>
      <c r="Q2" s="187"/>
      <c r="R2" s="187"/>
      <c r="S2" s="187"/>
      <c r="T2" s="187"/>
      <c r="U2" s="187"/>
      <c r="V2" s="187"/>
      <c r="W2" s="187"/>
      <c r="X2" s="188"/>
      <c r="AB2" s="218" t="s">
        <v>144</v>
      </c>
      <c r="AC2" s="187"/>
      <c r="AD2" s="187"/>
      <c r="AE2" s="187"/>
      <c r="AF2" s="187"/>
      <c r="AG2" s="187"/>
      <c r="AH2" s="187"/>
      <c r="AI2" s="187"/>
      <c r="AJ2" s="187"/>
      <c r="AK2" s="188"/>
    </row>
    <row r="3" spans="1:37">
      <c r="A3" s="210" t="s">
        <v>15</v>
      </c>
      <c r="B3" s="187" t="s">
        <v>16</v>
      </c>
      <c r="C3" s="187" t="s">
        <v>17</v>
      </c>
      <c r="D3" s="187" t="s">
        <v>18</v>
      </c>
      <c r="E3" s="187" t="s">
        <v>19</v>
      </c>
      <c r="F3" s="187" t="s">
        <v>20</v>
      </c>
      <c r="G3" s="187" t="s">
        <v>21</v>
      </c>
      <c r="H3" s="187" t="s">
        <v>22</v>
      </c>
      <c r="I3" s="187" t="s">
        <v>23</v>
      </c>
      <c r="J3" s="187" t="s">
        <v>24</v>
      </c>
      <c r="K3" s="187" t="s">
        <v>25</v>
      </c>
      <c r="L3" s="187" t="s">
        <v>135</v>
      </c>
      <c r="M3" s="188" t="s">
        <v>144</v>
      </c>
      <c r="O3" s="189">
        <v>1</v>
      </c>
      <c r="P3" s="4">
        <v>2</v>
      </c>
      <c r="Q3" s="4">
        <v>3</v>
      </c>
      <c r="R3" s="4">
        <v>4</v>
      </c>
      <c r="S3" s="4">
        <v>5</v>
      </c>
      <c r="T3" s="4">
        <v>6</v>
      </c>
      <c r="U3" s="4">
        <v>7</v>
      </c>
      <c r="V3" s="4">
        <v>8</v>
      </c>
      <c r="W3" s="4">
        <v>9</v>
      </c>
      <c r="X3" s="190">
        <v>10</v>
      </c>
      <c r="AB3" s="189">
        <v>1</v>
      </c>
      <c r="AC3" s="4">
        <v>2</v>
      </c>
      <c r="AD3" s="4">
        <v>3</v>
      </c>
      <c r="AE3" s="4">
        <v>4</v>
      </c>
      <c r="AF3" s="4">
        <v>5</v>
      </c>
      <c r="AG3" s="4">
        <v>6</v>
      </c>
      <c r="AH3" s="4">
        <v>7</v>
      </c>
      <c r="AI3" s="4">
        <v>8</v>
      </c>
      <c r="AJ3" s="4">
        <v>9</v>
      </c>
      <c r="AK3" s="190">
        <v>10</v>
      </c>
    </row>
    <row r="4" spans="1:37">
      <c r="A4" s="204">
        <v>38718</v>
      </c>
      <c r="B4" s="4">
        <v>2.6</v>
      </c>
      <c r="C4" s="4">
        <v>2.5</v>
      </c>
      <c r="D4" s="4">
        <v>2.5</v>
      </c>
      <c r="E4" s="4">
        <v>2.4</v>
      </c>
      <c r="F4" s="4">
        <v>2.2999999999999998</v>
      </c>
      <c r="G4" s="4">
        <v>2.2000000000000002</v>
      </c>
      <c r="H4" s="4">
        <v>2.2999999999999998</v>
      </c>
      <c r="I4" s="4">
        <v>2.2000000000000002</v>
      </c>
      <c r="J4" s="4">
        <v>2.2999999999999998</v>
      </c>
      <c r="K4" s="4">
        <v>2.2999999999999998</v>
      </c>
      <c r="L4" s="4">
        <f>AVERAGE(B4:K4)</f>
        <v>2.3600000000000003</v>
      </c>
      <c r="M4" s="263">
        <v>2.2000000000000002</v>
      </c>
      <c r="O4" s="189">
        <f>IF(B4&gt;$L4, 1, 0)</f>
        <v>1</v>
      </c>
      <c r="P4" s="4">
        <f t="shared" ref="P4:X4" si="0">IF(C4&gt;$L4, 1, 0)</f>
        <v>1</v>
      </c>
      <c r="Q4" s="4">
        <f t="shared" si="0"/>
        <v>1</v>
      </c>
      <c r="R4" s="4">
        <f t="shared" si="0"/>
        <v>1</v>
      </c>
      <c r="S4" s="4">
        <f t="shared" si="0"/>
        <v>0</v>
      </c>
      <c r="T4" s="4">
        <f t="shared" si="0"/>
        <v>0</v>
      </c>
      <c r="U4" s="4">
        <f t="shared" si="0"/>
        <v>0</v>
      </c>
      <c r="V4" s="4">
        <f t="shared" si="0"/>
        <v>0</v>
      </c>
      <c r="W4" s="4">
        <f t="shared" si="0"/>
        <v>0</v>
      </c>
      <c r="X4" s="190">
        <f t="shared" si="0"/>
        <v>0</v>
      </c>
      <c r="AB4" s="189">
        <f>IF(B4&gt;$M4, 1, 0)</f>
        <v>1</v>
      </c>
      <c r="AC4" s="4">
        <f t="shared" ref="AC4:AK4" si="1">IF(C4&gt;$M4, 1, 0)</f>
        <v>1</v>
      </c>
      <c r="AD4" s="4">
        <f t="shared" si="1"/>
        <v>1</v>
      </c>
      <c r="AE4" s="4">
        <f t="shared" si="1"/>
        <v>1</v>
      </c>
      <c r="AF4" s="4">
        <f t="shared" si="1"/>
        <v>1</v>
      </c>
      <c r="AG4" s="4">
        <f t="shared" si="1"/>
        <v>0</v>
      </c>
      <c r="AH4" s="4">
        <f t="shared" si="1"/>
        <v>1</v>
      </c>
      <c r="AI4" s="4">
        <f t="shared" si="1"/>
        <v>0</v>
      </c>
      <c r="AJ4" s="4">
        <f t="shared" si="1"/>
        <v>1</v>
      </c>
      <c r="AK4" s="190">
        <f t="shared" si="1"/>
        <v>1</v>
      </c>
    </row>
    <row r="5" spans="1:37">
      <c r="A5" s="204">
        <v>38749</v>
      </c>
      <c r="B5" s="4">
        <v>2.7</v>
      </c>
      <c r="C5" s="4">
        <v>2.5</v>
      </c>
      <c r="D5" s="4">
        <v>2.6</v>
      </c>
      <c r="E5" s="4">
        <v>2.5</v>
      </c>
      <c r="F5" s="4">
        <v>2.4</v>
      </c>
      <c r="G5" s="4">
        <v>2.2999999999999998</v>
      </c>
      <c r="H5" s="4">
        <v>2.4</v>
      </c>
      <c r="I5" s="4">
        <v>2.2000000000000002</v>
      </c>
      <c r="J5" s="4">
        <v>2.2999999999999998</v>
      </c>
      <c r="K5" s="4">
        <v>2.2999999999999998</v>
      </c>
      <c r="L5" s="4">
        <f t="shared" ref="L5:L68" si="2">AVERAGE(B5:K5)</f>
        <v>2.42</v>
      </c>
      <c r="M5" s="264">
        <v>2.2000000000000002</v>
      </c>
      <c r="O5" s="189">
        <f t="shared" ref="O5:O68" si="3">IF(B5&gt;$L5, 1, 0)</f>
        <v>1</v>
      </c>
      <c r="P5" s="4">
        <f t="shared" ref="P5:P68" si="4">IF(C5&gt;$L5, 1, 0)</f>
        <v>1</v>
      </c>
      <c r="Q5" s="4">
        <f t="shared" ref="Q5:Q68" si="5">IF(D5&gt;$L5, 1, 0)</f>
        <v>1</v>
      </c>
      <c r="R5" s="4">
        <f t="shared" ref="R5:R68" si="6">IF(E5&gt;$L5, 1, 0)</f>
        <v>1</v>
      </c>
      <c r="S5" s="4">
        <f t="shared" ref="S5:S68" si="7">IF(F5&gt;$L5, 1, 0)</f>
        <v>0</v>
      </c>
      <c r="T5" s="4">
        <f t="shared" ref="T5:T68" si="8">IF(G5&gt;$L5, 1, 0)</f>
        <v>0</v>
      </c>
      <c r="U5" s="4">
        <f t="shared" ref="U5:U68" si="9">IF(H5&gt;$L5, 1, 0)</f>
        <v>0</v>
      </c>
      <c r="V5" s="4">
        <f t="shared" ref="V5:V68" si="10">IF(I5&gt;$L5, 1, 0)</f>
        <v>0</v>
      </c>
      <c r="W5" s="4">
        <f t="shared" ref="W5:W68" si="11">IF(J5&gt;$L5, 1, 0)</f>
        <v>0</v>
      </c>
      <c r="X5" s="190">
        <f t="shared" ref="X5:X68" si="12">IF(K5&gt;$L5, 1, 0)</f>
        <v>0</v>
      </c>
      <c r="AB5" s="189">
        <f t="shared" ref="AB5:AB68" si="13">IF(B5&gt;$M5, 1, 0)</f>
        <v>1</v>
      </c>
      <c r="AC5" s="4">
        <f t="shared" ref="AC5:AC68" si="14">IF(C5&gt;$M5, 1, 0)</f>
        <v>1</v>
      </c>
      <c r="AD5" s="4">
        <f t="shared" ref="AD5:AD68" si="15">IF(D5&gt;$M5, 1, 0)</f>
        <v>1</v>
      </c>
      <c r="AE5" s="4">
        <f t="shared" ref="AE5:AE68" si="16">IF(E5&gt;$M5, 1, 0)</f>
        <v>1</v>
      </c>
      <c r="AF5" s="4">
        <f t="shared" ref="AF5:AF68" si="17">IF(F5&gt;$M5, 1, 0)</f>
        <v>1</v>
      </c>
      <c r="AG5" s="4">
        <f t="shared" ref="AG5:AG68" si="18">IF(G5&gt;$M5, 1, 0)</f>
        <v>1</v>
      </c>
      <c r="AH5" s="4">
        <f t="shared" ref="AH5:AH68" si="19">IF(H5&gt;$M5, 1, 0)</f>
        <v>1</v>
      </c>
      <c r="AI5" s="4">
        <f t="shared" ref="AI5:AI68" si="20">IF(I5&gt;$M5, 1, 0)</f>
        <v>0</v>
      </c>
      <c r="AJ5" s="4">
        <f t="shared" ref="AJ5:AJ68" si="21">IF(J5&gt;$M5, 1, 0)</f>
        <v>1</v>
      </c>
      <c r="AK5" s="190">
        <f t="shared" ref="AK5:AK68" si="22">IF(K5&gt;$M5, 1, 0)</f>
        <v>1</v>
      </c>
    </row>
    <row r="6" spans="1:37">
      <c r="A6" s="204">
        <v>38777</v>
      </c>
      <c r="B6" s="4">
        <v>2.5</v>
      </c>
      <c r="C6" s="4">
        <v>2.4</v>
      </c>
      <c r="D6" s="4">
        <v>2.4</v>
      </c>
      <c r="E6" s="4">
        <v>2.2999999999999998</v>
      </c>
      <c r="F6" s="4">
        <v>2.2000000000000002</v>
      </c>
      <c r="G6" s="4">
        <v>2.1</v>
      </c>
      <c r="H6" s="4">
        <v>2.2000000000000002</v>
      </c>
      <c r="I6" s="4">
        <v>2.1</v>
      </c>
      <c r="J6" s="4">
        <v>2.2000000000000002</v>
      </c>
      <c r="K6" s="4">
        <v>2.1</v>
      </c>
      <c r="L6" s="4">
        <f t="shared" si="2"/>
        <v>2.2500000000000004</v>
      </c>
      <c r="M6" s="264">
        <v>2</v>
      </c>
      <c r="O6" s="189">
        <f t="shared" si="3"/>
        <v>1</v>
      </c>
      <c r="P6" s="4">
        <f t="shared" si="4"/>
        <v>1</v>
      </c>
      <c r="Q6" s="4">
        <f t="shared" si="5"/>
        <v>1</v>
      </c>
      <c r="R6" s="4">
        <f t="shared" si="6"/>
        <v>1</v>
      </c>
      <c r="S6" s="4">
        <f t="shared" si="7"/>
        <v>0</v>
      </c>
      <c r="T6" s="4">
        <f t="shared" si="8"/>
        <v>0</v>
      </c>
      <c r="U6" s="4">
        <f t="shared" si="9"/>
        <v>0</v>
      </c>
      <c r="V6" s="4">
        <f t="shared" si="10"/>
        <v>0</v>
      </c>
      <c r="W6" s="4">
        <f t="shared" si="11"/>
        <v>0</v>
      </c>
      <c r="X6" s="190">
        <f t="shared" si="12"/>
        <v>0</v>
      </c>
      <c r="AB6" s="189">
        <f t="shared" si="13"/>
        <v>1</v>
      </c>
      <c r="AC6" s="4">
        <f t="shared" si="14"/>
        <v>1</v>
      </c>
      <c r="AD6" s="4">
        <f t="shared" si="15"/>
        <v>1</v>
      </c>
      <c r="AE6" s="4">
        <f t="shared" si="16"/>
        <v>1</v>
      </c>
      <c r="AF6" s="4">
        <f t="shared" si="17"/>
        <v>1</v>
      </c>
      <c r="AG6" s="4">
        <f t="shared" si="18"/>
        <v>1</v>
      </c>
      <c r="AH6" s="4">
        <f t="shared" si="19"/>
        <v>1</v>
      </c>
      <c r="AI6" s="4">
        <f t="shared" si="20"/>
        <v>1</v>
      </c>
      <c r="AJ6" s="4">
        <f t="shared" si="21"/>
        <v>1</v>
      </c>
      <c r="AK6" s="190">
        <f t="shared" si="22"/>
        <v>1</v>
      </c>
    </row>
    <row r="7" spans="1:37">
      <c r="A7" s="204">
        <v>38808</v>
      </c>
      <c r="B7" s="4">
        <v>2.7</v>
      </c>
      <c r="C7" s="4">
        <v>2.6</v>
      </c>
      <c r="D7" s="4">
        <v>2.6</v>
      </c>
      <c r="E7" s="4">
        <v>2.5</v>
      </c>
      <c r="F7" s="4">
        <v>2.5</v>
      </c>
      <c r="G7" s="4">
        <v>2.4</v>
      </c>
      <c r="H7" s="4">
        <v>2.4</v>
      </c>
      <c r="I7" s="4">
        <v>2.2999999999999998</v>
      </c>
      <c r="J7" s="4">
        <v>2.4</v>
      </c>
      <c r="K7" s="4">
        <v>2.4</v>
      </c>
      <c r="L7" s="4">
        <f t="shared" si="2"/>
        <v>2.4799999999999995</v>
      </c>
      <c r="M7" s="264">
        <v>2.2000000000000002</v>
      </c>
      <c r="O7" s="189">
        <f t="shared" si="3"/>
        <v>1</v>
      </c>
      <c r="P7" s="4">
        <f t="shared" si="4"/>
        <v>1</v>
      </c>
      <c r="Q7" s="4">
        <f t="shared" si="5"/>
        <v>1</v>
      </c>
      <c r="R7" s="4">
        <f t="shared" si="6"/>
        <v>1</v>
      </c>
      <c r="S7" s="4">
        <f t="shared" si="7"/>
        <v>1</v>
      </c>
      <c r="T7" s="4">
        <f t="shared" si="8"/>
        <v>0</v>
      </c>
      <c r="U7" s="4">
        <f t="shared" si="9"/>
        <v>0</v>
      </c>
      <c r="V7" s="4">
        <f t="shared" si="10"/>
        <v>0</v>
      </c>
      <c r="W7" s="4">
        <f t="shared" si="11"/>
        <v>0</v>
      </c>
      <c r="X7" s="190">
        <f t="shared" si="12"/>
        <v>0</v>
      </c>
      <c r="AB7" s="189">
        <f t="shared" si="13"/>
        <v>1</v>
      </c>
      <c r="AC7" s="4">
        <f t="shared" si="14"/>
        <v>1</v>
      </c>
      <c r="AD7" s="4">
        <f t="shared" si="15"/>
        <v>1</v>
      </c>
      <c r="AE7" s="4">
        <f t="shared" si="16"/>
        <v>1</v>
      </c>
      <c r="AF7" s="4">
        <f t="shared" si="17"/>
        <v>1</v>
      </c>
      <c r="AG7" s="4">
        <f t="shared" si="18"/>
        <v>1</v>
      </c>
      <c r="AH7" s="4">
        <f t="shared" si="19"/>
        <v>1</v>
      </c>
      <c r="AI7" s="4">
        <f t="shared" si="20"/>
        <v>1</v>
      </c>
      <c r="AJ7" s="4">
        <f t="shared" si="21"/>
        <v>1</v>
      </c>
      <c r="AK7" s="190">
        <f t="shared" si="22"/>
        <v>1</v>
      </c>
    </row>
    <row r="8" spans="1:37">
      <c r="A8" s="204">
        <v>38838</v>
      </c>
      <c r="B8" s="4">
        <v>3</v>
      </c>
      <c r="C8" s="4">
        <v>3</v>
      </c>
      <c r="D8" s="4">
        <v>3.1</v>
      </c>
      <c r="E8" s="4">
        <v>2.9</v>
      </c>
      <c r="F8" s="4">
        <v>2.8</v>
      </c>
      <c r="G8" s="4">
        <v>2.7</v>
      </c>
      <c r="H8" s="4">
        <v>2.7</v>
      </c>
      <c r="I8" s="4">
        <v>2.5</v>
      </c>
      <c r="J8" s="4">
        <v>2.6</v>
      </c>
      <c r="K8" s="4">
        <v>2.5</v>
      </c>
      <c r="L8" s="4">
        <f t="shared" si="2"/>
        <v>2.7800000000000002</v>
      </c>
      <c r="M8" s="264">
        <v>2.4</v>
      </c>
      <c r="O8" s="189">
        <f t="shared" si="3"/>
        <v>1</v>
      </c>
      <c r="P8" s="4">
        <f t="shared" si="4"/>
        <v>1</v>
      </c>
      <c r="Q8" s="4">
        <f t="shared" si="5"/>
        <v>1</v>
      </c>
      <c r="R8" s="4">
        <f t="shared" si="6"/>
        <v>1</v>
      </c>
      <c r="S8" s="4">
        <f t="shared" si="7"/>
        <v>1</v>
      </c>
      <c r="T8" s="4">
        <f t="shared" si="8"/>
        <v>0</v>
      </c>
      <c r="U8" s="4">
        <f t="shared" si="9"/>
        <v>0</v>
      </c>
      <c r="V8" s="4">
        <f t="shared" si="10"/>
        <v>0</v>
      </c>
      <c r="W8" s="4">
        <f t="shared" si="11"/>
        <v>0</v>
      </c>
      <c r="X8" s="190">
        <f t="shared" si="12"/>
        <v>0</v>
      </c>
      <c r="AB8" s="189">
        <f t="shared" si="13"/>
        <v>1</v>
      </c>
      <c r="AC8" s="4">
        <f t="shared" si="14"/>
        <v>1</v>
      </c>
      <c r="AD8" s="4">
        <f t="shared" si="15"/>
        <v>1</v>
      </c>
      <c r="AE8" s="4">
        <f t="shared" si="16"/>
        <v>1</v>
      </c>
      <c r="AF8" s="4">
        <f t="shared" si="17"/>
        <v>1</v>
      </c>
      <c r="AG8" s="4">
        <f t="shared" si="18"/>
        <v>1</v>
      </c>
      <c r="AH8" s="4">
        <f t="shared" si="19"/>
        <v>1</v>
      </c>
      <c r="AI8" s="4">
        <f t="shared" si="20"/>
        <v>1</v>
      </c>
      <c r="AJ8" s="4">
        <f t="shared" si="21"/>
        <v>1</v>
      </c>
      <c r="AK8" s="190">
        <f t="shared" si="22"/>
        <v>1</v>
      </c>
    </row>
    <row r="9" spans="1:37">
      <c r="A9" s="204">
        <v>38869</v>
      </c>
      <c r="B9" s="4">
        <v>3.3</v>
      </c>
      <c r="C9" s="4">
        <v>3.3</v>
      </c>
      <c r="D9" s="4">
        <v>3.4</v>
      </c>
      <c r="E9" s="4">
        <v>3.1</v>
      </c>
      <c r="F9" s="4">
        <v>3</v>
      </c>
      <c r="G9" s="4">
        <v>2.9</v>
      </c>
      <c r="H9" s="4">
        <v>2.9</v>
      </c>
      <c r="I9" s="4">
        <v>2.7</v>
      </c>
      <c r="J9" s="4">
        <v>2.8</v>
      </c>
      <c r="K9" s="4">
        <v>2.7</v>
      </c>
      <c r="L9" s="4">
        <f t="shared" si="2"/>
        <v>3.01</v>
      </c>
      <c r="M9" s="264">
        <v>2.6</v>
      </c>
      <c r="O9" s="189">
        <f t="shared" si="3"/>
        <v>1</v>
      </c>
      <c r="P9" s="4">
        <f t="shared" si="4"/>
        <v>1</v>
      </c>
      <c r="Q9" s="4">
        <f t="shared" si="5"/>
        <v>1</v>
      </c>
      <c r="R9" s="4">
        <f t="shared" si="6"/>
        <v>1</v>
      </c>
      <c r="S9" s="4">
        <f t="shared" si="7"/>
        <v>0</v>
      </c>
      <c r="T9" s="4">
        <f t="shared" si="8"/>
        <v>0</v>
      </c>
      <c r="U9" s="4">
        <f t="shared" si="9"/>
        <v>0</v>
      </c>
      <c r="V9" s="4">
        <f t="shared" si="10"/>
        <v>0</v>
      </c>
      <c r="W9" s="4">
        <f t="shared" si="11"/>
        <v>0</v>
      </c>
      <c r="X9" s="190">
        <f t="shared" si="12"/>
        <v>0</v>
      </c>
      <c r="AB9" s="189">
        <f t="shared" si="13"/>
        <v>1</v>
      </c>
      <c r="AC9" s="4">
        <f t="shared" si="14"/>
        <v>1</v>
      </c>
      <c r="AD9" s="4">
        <f t="shared" si="15"/>
        <v>1</v>
      </c>
      <c r="AE9" s="4">
        <f t="shared" si="16"/>
        <v>1</v>
      </c>
      <c r="AF9" s="4">
        <f t="shared" si="17"/>
        <v>1</v>
      </c>
      <c r="AG9" s="4">
        <f t="shared" si="18"/>
        <v>1</v>
      </c>
      <c r="AH9" s="4">
        <f t="shared" si="19"/>
        <v>1</v>
      </c>
      <c r="AI9" s="4">
        <f t="shared" si="20"/>
        <v>1</v>
      </c>
      <c r="AJ9" s="4">
        <f t="shared" si="21"/>
        <v>1</v>
      </c>
      <c r="AK9" s="190">
        <f t="shared" si="22"/>
        <v>1</v>
      </c>
    </row>
    <row r="10" spans="1:37">
      <c r="A10" s="204">
        <v>38899</v>
      </c>
      <c r="B10" s="4">
        <v>3.4</v>
      </c>
      <c r="C10" s="4">
        <v>3.4</v>
      </c>
      <c r="D10" s="4">
        <v>3.6</v>
      </c>
      <c r="E10" s="4">
        <v>3.2</v>
      </c>
      <c r="F10" s="4">
        <v>3.1</v>
      </c>
      <c r="G10" s="4">
        <v>3</v>
      </c>
      <c r="H10" s="4">
        <v>3</v>
      </c>
      <c r="I10" s="4">
        <v>2.6</v>
      </c>
      <c r="J10" s="4">
        <v>2.7</v>
      </c>
      <c r="K10" s="4">
        <v>2.6</v>
      </c>
      <c r="L10" s="4">
        <f t="shared" si="2"/>
        <v>3.0600000000000005</v>
      </c>
      <c r="M10" s="264">
        <v>2.5</v>
      </c>
      <c r="O10" s="189">
        <f t="shared" si="3"/>
        <v>1</v>
      </c>
      <c r="P10" s="4">
        <f t="shared" si="4"/>
        <v>1</v>
      </c>
      <c r="Q10" s="4">
        <f t="shared" si="5"/>
        <v>1</v>
      </c>
      <c r="R10" s="4">
        <f t="shared" si="6"/>
        <v>1</v>
      </c>
      <c r="S10" s="4">
        <f t="shared" si="7"/>
        <v>1</v>
      </c>
      <c r="T10" s="4">
        <f t="shared" si="8"/>
        <v>0</v>
      </c>
      <c r="U10" s="4">
        <f t="shared" si="9"/>
        <v>0</v>
      </c>
      <c r="V10" s="4">
        <f t="shared" si="10"/>
        <v>0</v>
      </c>
      <c r="W10" s="4">
        <f t="shared" si="11"/>
        <v>0</v>
      </c>
      <c r="X10" s="190">
        <f t="shared" si="12"/>
        <v>0</v>
      </c>
      <c r="AB10" s="189">
        <f t="shared" si="13"/>
        <v>1</v>
      </c>
      <c r="AC10" s="4">
        <f t="shared" si="14"/>
        <v>1</v>
      </c>
      <c r="AD10" s="4">
        <f t="shared" si="15"/>
        <v>1</v>
      </c>
      <c r="AE10" s="4">
        <f t="shared" si="16"/>
        <v>1</v>
      </c>
      <c r="AF10" s="4">
        <f t="shared" si="17"/>
        <v>1</v>
      </c>
      <c r="AG10" s="4">
        <f t="shared" si="18"/>
        <v>1</v>
      </c>
      <c r="AH10" s="4">
        <f t="shared" si="19"/>
        <v>1</v>
      </c>
      <c r="AI10" s="4">
        <f t="shared" si="20"/>
        <v>1</v>
      </c>
      <c r="AJ10" s="4">
        <f t="shared" si="21"/>
        <v>1</v>
      </c>
      <c r="AK10" s="190">
        <f t="shared" si="22"/>
        <v>1</v>
      </c>
    </row>
    <row r="11" spans="1:37">
      <c r="A11" s="204">
        <v>38930</v>
      </c>
      <c r="B11" s="4">
        <v>3.5</v>
      </c>
      <c r="C11" s="4">
        <v>3.6</v>
      </c>
      <c r="D11" s="4">
        <v>3.7</v>
      </c>
      <c r="E11" s="4">
        <v>3.4</v>
      </c>
      <c r="F11" s="4">
        <v>3.2</v>
      </c>
      <c r="G11" s="4">
        <v>3.1</v>
      </c>
      <c r="H11" s="4">
        <v>3</v>
      </c>
      <c r="I11" s="4">
        <v>2.7</v>
      </c>
      <c r="J11" s="4">
        <v>2.8</v>
      </c>
      <c r="K11" s="4">
        <v>2.7</v>
      </c>
      <c r="L11" s="4">
        <f t="shared" si="2"/>
        <v>3.1700000000000004</v>
      </c>
      <c r="M11" s="264">
        <v>2.6</v>
      </c>
      <c r="O11" s="189">
        <f t="shared" si="3"/>
        <v>1</v>
      </c>
      <c r="P11" s="4">
        <f t="shared" si="4"/>
        <v>1</v>
      </c>
      <c r="Q11" s="4">
        <f t="shared" si="5"/>
        <v>1</v>
      </c>
      <c r="R11" s="4">
        <f t="shared" si="6"/>
        <v>1</v>
      </c>
      <c r="S11" s="4">
        <f t="shared" si="7"/>
        <v>1</v>
      </c>
      <c r="T11" s="4">
        <f t="shared" si="8"/>
        <v>0</v>
      </c>
      <c r="U11" s="4">
        <f t="shared" si="9"/>
        <v>0</v>
      </c>
      <c r="V11" s="4">
        <f t="shared" si="10"/>
        <v>0</v>
      </c>
      <c r="W11" s="4">
        <f t="shared" si="11"/>
        <v>0</v>
      </c>
      <c r="X11" s="190">
        <f t="shared" si="12"/>
        <v>0</v>
      </c>
      <c r="AB11" s="189">
        <f t="shared" si="13"/>
        <v>1</v>
      </c>
      <c r="AC11" s="4">
        <f t="shared" si="14"/>
        <v>1</v>
      </c>
      <c r="AD11" s="4">
        <f t="shared" si="15"/>
        <v>1</v>
      </c>
      <c r="AE11" s="4">
        <f t="shared" si="16"/>
        <v>1</v>
      </c>
      <c r="AF11" s="4">
        <f t="shared" si="17"/>
        <v>1</v>
      </c>
      <c r="AG11" s="4">
        <f t="shared" si="18"/>
        <v>1</v>
      </c>
      <c r="AH11" s="4">
        <f t="shared" si="19"/>
        <v>1</v>
      </c>
      <c r="AI11" s="4">
        <f t="shared" si="20"/>
        <v>1</v>
      </c>
      <c r="AJ11" s="4">
        <f t="shared" si="21"/>
        <v>1</v>
      </c>
      <c r="AK11" s="190">
        <f t="shared" si="22"/>
        <v>1</v>
      </c>
    </row>
    <row r="12" spans="1:37">
      <c r="A12" s="204">
        <v>38961</v>
      </c>
      <c r="B12" s="4">
        <v>3.4</v>
      </c>
      <c r="C12" s="4">
        <v>3.5</v>
      </c>
      <c r="D12" s="4">
        <v>3.6</v>
      </c>
      <c r="E12" s="4">
        <v>3.2</v>
      </c>
      <c r="F12" s="4">
        <v>3</v>
      </c>
      <c r="G12" s="4">
        <v>2.9</v>
      </c>
      <c r="H12" s="4">
        <v>2.7</v>
      </c>
      <c r="I12" s="4">
        <v>2.5</v>
      </c>
      <c r="J12" s="4">
        <v>2.6</v>
      </c>
      <c r="K12" s="4">
        <v>2.6</v>
      </c>
      <c r="L12" s="4">
        <f t="shared" si="2"/>
        <v>3</v>
      </c>
      <c r="M12" s="264">
        <v>2.5</v>
      </c>
      <c r="O12" s="189">
        <f t="shared" si="3"/>
        <v>1</v>
      </c>
      <c r="P12" s="4">
        <f t="shared" si="4"/>
        <v>1</v>
      </c>
      <c r="Q12" s="4">
        <f t="shared" si="5"/>
        <v>1</v>
      </c>
      <c r="R12" s="4">
        <f t="shared" si="6"/>
        <v>1</v>
      </c>
      <c r="S12" s="4">
        <f t="shared" si="7"/>
        <v>0</v>
      </c>
      <c r="T12" s="4">
        <f t="shared" si="8"/>
        <v>0</v>
      </c>
      <c r="U12" s="4">
        <f t="shared" si="9"/>
        <v>0</v>
      </c>
      <c r="V12" s="4">
        <f t="shared" si="10"/>
        <v>0</v>
      </c>
      <c r="W12" s="4">
        <f t="shared" si="11"/>
        <v>0</v>
      </c>
      <c r="X12" s="190">
        <f t="shared" si="12"/>
        <v>0</v>
      </c>
      <c r="AB12" s="189">
        <f t="shared" si="13"/>
        <v>1</v>
      </c>
      <c r="AC12" s="4">
        <f t="shared" si="14"/>
        <v>1</v>
      </c>
      <c r="AD12" s="4">
        <f t="shared" si="15"/>
        <v>1</v>
      </c>
      <c r="AE12" s="4">
        <f t="shared" si="16"/>
        <v>1</v>
      </c>
      <c r="AF12" s="4">
        <f t="shared" si="17"/>
        <v>1</v>
      </c>
      <c r="AG12" s="4">
        <f t="shared" si="18"/>
        <v>1</v>
      </c>
      <c r="AH12" s="4">
        <f t="shared" si="19"/>
        <v>1</v>
      </c>
      <c r="AI12" s="4">
        <f t="shared" si="20"/>
        <v>0</v>
      </c>
      <c r="AJ12" s="4">
        <f t="shared" si="21"/>
        <v>1</v>
      </c>
      <c r="AK12" s="190">
        <f t="shared" si="22"/>
        <v>1</v>
      </c>
    </row>
    <row r="13" spans="1:37">
      <c r="A13" s="204">
        <v>38991</v>
      </c>
      <c r="B13" s="4">
        <v>3.4</v>
      </c>
      <c r="C13" s="4">
        <v>3.5</v>
      </c>
      <c r="D13" s="4">
        <v>3.6</v>
      </c>
      <c r="E13" s="4">
        <v>3.1</v>
      </c>
      <c r="F13" s="4">
        <v>2.9</v>
      </c>
      <c r="G13" s="4">
        <v>2.8</v>
      </c>
      <c r="H13" s="4">
        <v>2.6</v>
      </c>
      <c r="I13" s="4">
        <v>2.5</v>
      </c>
      <c r="J13" s="4">
        <v>2.5</v>
      </c>
      <c r="K13" s="4">
        <v>2.6</v>
      </c>
      <c r="L13" s="4">
        <f t="shared" si="2"/>
        <v>2.95</v>
      </c>
      <c r="M13" s="264">
        <v>2.5</v>
      </c>
      <c r="O13" s="189">
        <f t="shared" si="3"/>
        <v>1</v>
      </c>
      <c r="P13" s="4">
        <f t="shared" si="4"/>
        <v>1</v>
      </c>
      <c r="Q13" s="4">
        <f t="shared" si="5"/>
        <v>1</v>
      </c>
      <c r="R13" s="4">
        <f t="shared" si="6"/>
        <v>1</v>
      </c>
      <c r="S13" s="4">
        <f t="shared" si="7"/>
        <v>0</v>
      </c>
      <c r="T13" s="4">
        <f t="shared" si="8"/>
        <v>0</v>
      </c>
      <c r="U13" s="4">
        <f t="shared" si="9"/>
        <v>0</v>
      </c>
      <c r="V13" s="4">
        <f t="shared" si="10"/>
        <v>0</v>
      </c>
      <c r="W13" s="4">
        <f t="shared" si="11"/>
        <v>0</v>
      </c>
      <c r="X13" s="190">
        <f t="shared" si="12"/>
        <v>0</v>
      </c>
      <c r="AB13" s="189">
        <f t="shared" si="13"/>
        <v>1</v>
      </c>
      <c r="AC13" s="4">
        <f t="shared" si="14"/>
        <v>1</v>
      </c>
      <c r="AD13" s="4">
        <f t="shared" si="15"/>
        <v>1</v>
      </c>
      <c r="AE13" s="4">
        <f t="shared" si="16"/>
        <v>1</v>
      </c>
      <c r="AF13" s="4">
        <f t="shared" si="17"/>
        <v>1</v>
      </c>
      <c r="AG13" s="4">
        <f t="shared" si="18"/>
        <v>1</v>
      </c>
      <c r="AH13" s="4">
        <f t="shared" si="19"/>
        <v>1</v>
      </c>
      <c r="AI13" s="4">
        <f t="shared" si="20"/>
        <v>0</v>
      </c>
      <c r="AJ13" s="4">
        <f t="shared" si="21"/>
        <v>0</v>
      </c>
      <c r="AK13" s="190">
        <f t="shared" si="22"/>
        <v>1</v>
      </c>
    </row>
    <row r="14" spans="1:37">
      <c r="A14" s="204">
        <v>39022</v>
      </c>
      <c r="B14" s="4">
        <v>3.6</v>
      </c>
      <c r="C14" s="4">
        <v>3.6</v>
      </c>
      <c r="D14" s="4">
        <v>3.7</v>
      </c>
      <c r="E14" s="4">
        <v>3.3</v>
      </c>
      <c r="F14" s="4">
        <v>3.1</v>
      </c>
      <c r="G14" s="4">
        <v>3</v>
      </c>
      <c r="H14" s="4">
        <v>2.8</v>
      </c>
      <c r="I14" s="4">
        <v>2.7</v>
      </c>
      <c r="J14" s="4">
        <v>2.7</v>
      </c>
      <c r="K14" s="4">
        <v>2.8</v>
      </c>
      <c r="L14" s="4">
        <f t="shared" si="2"/>
        <v>3.13</v>
      </c>
      <c r="M14" s="264">
        <v>2.8</v>
      </c>
      <c r="O14" s="189">
        <f t="shared" si="3"/>
        <v>1</v>
      </c>
      <c r="P14" s="4">
        <f t="shared" si="4"/>
        <v>1</v>
      </c>
      <c r="Q14" s="4">
        <f t="shared" si="5"/>
        <v>1</v>
      </c>
      <c r="R14" s="4">
        <f t="shared" si="6"/>
        <v>1</v>
      </c>
      <c r="S14" s="4">
        <f t="shared" si="7"/>
        <v>0</v>
      </c>
      <c r="T14" s="4">
        <f t="shared" si="8"/>
        <v>0</v>
      </c>
      <c r="U14" s="4">
        <f t="shared" si="9"/>
        <v>0</v>
      </c>
      <c r="V14" s="4">
        <f t="shared" si="10"/>
        <v>0</v>
      </c>
      <c r="W14" s="4">
        <f t="shared" si="11"/>
        <v>0</v>
      </c>
      <c r="X14" s="190">
        <f t="shared" si="12"/>
        <v>0</v>
      </c>
      <c r="AB14" s="189">
        <f t="shared" si="13"/>
        <v>1</v>
      </c>
      <c r="AC14" s="4">
        <f t="shared" si="14"/>
        <v>1</v>
      </c>
      <c r="AD14" s="4">
        <f t="shared" si="15"/>
        <v>1</v>
      </c>
      <c r="AE14" s="4">
        <f t="shared" si="16"/>
        <v>1</v>
      </c>
      <c r="AF14" s="4">
        <f t="shared" si="17"/>
        <v>1</v>
      </c>
      <c r="AG14" s="4">
        <f t="shared" si="18"/>
        <v>1</v>
      </c>
      <c r="AH14" s="4">
        <f t="shared" si="19"/>
        <v>0</v>
      </c>
      <c r="AI14" s="4">
        <f t="shared" si="20"/>
        <v>0</v>
      </c>
      <c r="AJ14" s="4">
        <f t="shared" si="21"/>
        <v>0</v>
      </c>
      <c r="AK14" s="190">
        <f t="shared" si="22"/>
        <v>0</v>
      </c>
    </row>
    <row r="15" spans="1:37">
      <c r="A15" s="204">
        <v>39052</v>
      </c>
      <c r="B15" s="4">
        <v>3.7</v>
      </c>
      <c r="C15" s="4">
        <v>3.8</v>
      </c>
      <c r="D15" s="4">
        <v>3.9</v>
      </c>
      <c r="E15" s="4">
        <v>3.4</v>
      </c>
      <c r="F15" s="4">
        <v>3.3</v>
      </c>
      <c r="G15" s="4">
        <v>3.3</v>
      </c>
      <c r="H15" s="4">
        <v>3.1</v>
      </c>
      <c r="I15" s="4">
        <v>2.9</v>
      </c>
      <c r="J15" s="4">
        <v>2.9</v>
      </c>
      <c r="K15" s="4">
        <v>3</v>
      </c>
      <c r="L15" s="4">
        <f t="shared" si="2"/>
        <v>3.3299999999999996</v>
      </c>
      <c r="M15" s="264">
        <v>2.9</v>
      </c>
      <c r="O15" s="189">
        <f t="shared" si="3"/>
        <v>1</v>
      </c>
      <c r="P15" s="4">
        <f t="shared" si="4"/>
        <v>1</v>
      </c>
      <c r="Q15" s="4">
        <f t="shared" si="5"/>
        <v>1</v>
      </c>
      <c r="R15" s="4">
        <f t="shared" si="6"/>
        <v>1</v>
      </c>
      <c r="S15" s="4">
        <f t="shared" si="7"/>
        <v>0</v>
      </c>
      <c r="T15" s="4">
        <f t="shared" si="8"/>
        <v>0</v>
      </c>
      <c r="U15" s="4">
        <f t="shared" si="9"/>
        <v>0</v>
      </c>
      <c r="V15" s="4">
        <f t="shared" si="10"/>
        <v>0</v>
      </c>
      <c r="W15" s="4">
        <f t="shared" si="11"/>
        <v>0</v>
      </c>
      <c r="X15" s="190">
        <f t="shared" si="12"/>
        <v>0</v>
      </c>
      <c r="AB15" s="189">
        <f t="shared" si="13"/>
        <v>1</v>
      </c>
      <c r="AC15" s="4">
        <f t="shared" si="14"/>
        <v>1</v>
      </c>
      <c r="AD15" s="4">
        <f t="shared" si="15"/>
        <v>1</v>
      </c>
      <c r="AE15" s="4">
        <f t="shared" si="16"/>
        <v>1</v>
      </c>
      <c r="AF15" s="4">
        <f t="shared" si="17"/>
        <v>1</v>
      </c>
      <c r="AG15" s="4">
        <f t="shared" si="18"/>
        <v>1</v>
      </c>
      <c r="AH15" s="4">
        <f t="shared" si="19"/>
        <v>1</v>
      </c>
      <c r="AI15" s="4">
        <f t="shared" si="20"/>
        <v>0</v>
      </c>
      <c r="AJ15" s="4">
        <f t="shared" si="21"/>
        <v>0</v>
      </c>
      <c r="AK15" s="190">
        <f t="shared" si="22"/>
        <v>1</v>
      </c>
    </row>
    <row r="16" spans="1:37">
      <c r="A16" s="204">
        <v>39083</v>
      </c>
      <c r="B16" s="4">
        <v>3.5</v>
      </c>
      <c r="C16" s="4">
        <v>3.6</v>
      </c>
      <c r="D16" s="4">
        <v>3.6</v>
      </c>
      <c r="E16" s="4">
        <v>3.2</v>
      </c>
      <c r="F16" s="4">
        <v>3.1</v>
      </c>
      <c r="G16" s="4">
        <v>3.1</v>
      </c>
      <c r="H16" s="4">
        <v>2.7</v>
      </c>
      <c r="I16" s="4">
        <v>2.7</v>
      </c>
      <c r="J16" s="4">
        <v>2.6</v>
      </c>
      <c r="K16" s="4">
        <v>2.7</v>
      </c>
      <c r="L16" s="4">
        <f t="shared" si="2"/>
        <v>3.08</v>
      </c>
      <c r="M16" s="264">
        <v>2.7</v>
      </c>
      <c r="O16" s="189">
        <f t="shared" si="3"/>
        <v>1</v>
      </c>
      <c r="P16" s="4">
        <f t="shared" si="4"/>
        <v>1</v>
      </c>
      <c r="Q16" s="4">
        <f t="shared" si="5"/>
        <v>1</v>
      </c>
      <c r="R16" s="4">
        <f t="shared" si="6"/>
        <v>1</v>
      </c>
      <c r="S16" s="4">
        <f t="shared" si="7"/>
        <v>1</v>
      </c>
      <c r="T16" s="4">
        <f t="shared" si="8"/>
        <v>1</v>
      </c>
      <c r="U16" s="4">
        <f t="shared" si="9"/>
        <v>0</v>
      </c>
      <c r="V16" s="4">
        <f t="shared" si="10"/>
        <v>0</v>
      </c>
      <c r="W16" s="4">
        <f t="shared" si="11"/>
        <v>0</v>
      </c>
      <c r="X16" s="190">
        <f t="shared" si="12"/>
        <v>0</v>
      </c>
      <c r="AB16" s="189">
        <f t="shared" si="13"/>
        <v>1</v>
      </c>
      <c r="AC16" s="4">
        <f t="shared" si="14"/>
        <v>1</v>
      </c>
      <c r="AD16" s="4">
        <f t="shared" si="15"/>
        <v>1</v>
      </c>
      <c r="AE16" s="4">
        <f t="shared" si="16"/>
        <v>1</v>
      </c>
      <c r="AF16" s="4">
        <f t="shared" si="17"/>
        <v>1</v>
      </c>
      <c r="AG16" s="4">
        <f t="shared" si="18"/>
        <v>1</v>
      </c>
      <c r="AH16" s="4">
        <f t="shared" si="19"/>
        <v>0</v>
      </c>
      <c r="AI16" s="4">
        <f t="shared" si="20"/>
        <v>0</v>
      </c>
      <c r="AJ16" s="4">
        <f t="shared" si="21"/>
        <v>0</v>
      </c>
      <c r="AK16" s="190">
        <f t="shared" si="22"/>
        <v>0</v>
      </c>
    </row>
    <row r="17" spans="1:37">
      <c r="A17" s="204">
        <v>39114</v>
      </c>
      <c r="B17" s="4">
        <v>3.6</v>
      </c>
      <c r="C17" s="4">
        <v>3.6</v>
      </c>
      <c r="D17" s="4">
        <v>3.7</v>
      </c>
      <c r="E17" s="4">
        <v>3.2</v>
      </c>
      <c r="F17" s="4">
        <v>3.1</v>
      </c>
      <c r="G17" s="4">
        <v>3.1</v>
      </c>
      <c r="H17" s="4">
        <v>2.8</v>
      </c>
      <c r="I17" s="4">
        <v>2.7</v>
      </c>
      <c r="J17" s="4">
        <v>2.7</v>
      </c>
      <c r="K17" s="4">
        <v>2.8</v>
      </c>
      <c r="L17" s="4">
        <f t="shared" si="2"/>
        <v>3.1300000000000003</v>
      </c>
      <c r="M17" s="264">
        <v>2.7</v>
      </c>
      <c r="O17" s="189">
        <f t="shared" si="3"/>
        <v>1</v>
      </c>
      <c r="P17" s="4">
        <f t="shared" si="4"/>
        <v>1</v>
      </c>
      <c r="Q17" s="4">
        <f t="shared" si="5"/>
        <v>1</v>
      </c>
      <c r="R17" s="4">
        <f t="shared" si="6"/>
        <v>1</v>
      </c>
      <c r="S17" s="4">
        <f t="shared" si="7"/>
        <v>0</v>
      </c>
      <c r="T17" s="4">
        <f t="shared" si="8"/>
        <v>0</v>
      </c>
      <c r="U17" s="4">
        <f t="shared" si="9"/>
        <v>0</v>
      </c>
      <c r="V17" s="4">
        <f t="shared" si="10"/>
        <v>0</v>
      </c>
      <c r="W17" s="4">
        <f t="shared" si="11"/>
        <v>0</v>
      </c>
      <c r="X17" s="190">
        <f t="shared" si="12"/>
        <v>0</v>
      </c>
      <c r="AB17" s="189">
        <f t="shared" si="13"/>
        <v>1</v>
      </c>
      <c r="AC17" s="4">
        <f t="shared" si="14"/>
        <v>1</v>
      </c>
      <c r="AD17" s="4">
        <f t="shared" si="15"/>
        <v>1</v>
      </c>
      <c r="AE17" s="4">
        <f t="shared" si="16"/>
        <v>1</v>
      </c>
      <c r="AF17" s="4">
        <f t="shared" si="17"/>
        <v>1</v>
      </c>
      <c r="AG17" s="4">
        <f t="shared" si="18"/>
        <v>1</v>
      </c>
      <c r="AH17" s="4">
        <f t="shared" si="19"/>
        <v>1</v>
      </c>
      <c r="AI17" s="4">
        <f t="shared" si="20"/>
        <v>0</v>
      </c>
      <c r="AJ17" s="4">
        <f t="shared" si="21"/>
        <v>0</v>
      </c>
      <c r="AK17" s="190">
        <f t="shared" si="22"/>
        <v>1</v>
      </c>
    </row>
    <row r="18" spans="1:37">
      <c r="A18" s="204">
        <v>39142</v>
      </c>
      <c r="B18" s="4">
        <v>3.7</v>
      </c>
      <c r="C18" s="4">
        <v>3.9</v>
      </c>
      <c r="D18" s="4">
        <v>3.9</v>
      </c>
      <c r="E18" s="4">
        <v>3.4</v>
      </c>
      <c r="F18" s="4">
        <v>3.3</v>
      </c>
      <c r="G18" s="4">
        <v>3.3</v>
      </c>
      <c r="H18" s="4">
        <v>3</v>
      </c>
      <c r="I18" s="4">
        <v>2.9</v>
      </c>
      <c r="J18" s="4">
        <v>2.9</v>
      </c>
      <c r="K18" s="4">
        <v>3</v>
      </c>
      <c r="L18" s="4">
        <f t="shared" si="2"/>
        <v>3.3299999999999996</v>
      </c>
      <c r="M18" s="264">
        <v>2.9</v>
      </c>
      <c r="O18" s="189">
        <f t="shared" si="3"/>
        <v>1</v>
      </c>
      <c r="P18" s="4">
        <f t="shared" si="4"/>
        <v>1</v>
      </c>
      <c r="Q18" s="4">
        <f t="shared" si="5"/>
        <v>1</v>
      </c>
      <c r="R18" s="4">
        <f t="shared" si="6"/>
        <v>1</v>
      </c>
      <c r="S18" s="4">
        <f t="shared" si="7"/>
        <v>0</v>
      </c>
      <c r="T18" s="4">
        <f t="shared" si="8"/>
        <v>0</v>
      </c>
      <c r="U18" s="4">
        <f t="shared" si="9"/>
        <v>0</v>
      </c>
      <c r="V18" s="4">
        <f t="shared" si="10"/>
        <v>0</v>
      </c>
      <c r="W18" s="4">
        <f t="shared" si="11"/>
        <v>0</v>
      </c>
      <c r="X18" s="190">
        <f t="shared" si="12"/>
        <v>0</v>
      </c>
      <c r="AB18" s="189">
        <f t="shared" si="13"/>
        <v>1</v>
      </c>
      <c r="AC18" s="4">
        <f t="shared" si="14"/>
        <v>1</v>
      </c>
      <c r="AD18" s="4">
        <f t="shared" si="15"/>
        <v>1</v>
      </c>
      <c r="AE18" s="4">
        <f t="shared" si="16"/>
        <v>1</v>
      </c>
      <c r="AF18" s="4">
        <f t="shared" si="17"/>
        <v>1</v>
      </c>
      <c r="AG18" s="4">
        <f t="shared" si="18"/>
        <v>1</v>
      </c>
      <c r="AH18" s="4">
        <f t="shared" si="19"/>
        <v>1</v>
      </c>
      <c r="AI18" s="4">
        <f t="shared" si="20"/>
        <v>0</v>
      </c>
      <c r="AJ18" s="4">
        <f t="shared" si="21"/>
        <v>0</v>
      </c>
      <c r="AK18" s="190">
        <f t="shared" si="22"/>
        <v>1</v>
      </c>
    </row>
    <row r="19" spans="1:37">
      <c r="A19" s="204">
        <v>39173</v>
      </c>
      <c r="B19" s="4">
        <v>3.4</v>
      </c>
      <c r="C19" s="4">
        <v>3.5</v>
      </c>
      <c r="D19" s="4">
        <v>3.5</v>
      </c>
      <c r="E19" s="4">
        <v>3.1</v>
      </c>
      <c r="F19" s="4">
        <v>3</v>
      </c>
      <c r="G19" s="4">
        <v>3</v>
      </c>
      <c r="H19" s="4">
        <v>2.7</v>
      </c>
      <c r="I19" s="4">
        <v>2.7</v>
      </c>
      <c r="J19" s="4">
        <v>2.7</v>
      </c>
      <c r="K19" s="4">
        <v>2.7</v>
      </c>
      <c r="L19" s="4">
        <f t="shared" si="2"/>
        <v>3.03</v>
      </c>
      <c r="M19" s="264">
        <v>2.7</v>
      </c>
      <c r="O19" s="189">
        <f t="shared" si="3"/>
        <v>1</v>
      </c>
      <c r="P19" s="4">
        <f t="shared" si="4"/>
        <v>1</v>
      </c>
      <c r="Q19" s="4">
        <f t="shared" si="5"/>
        <v>1</v>
      </c>
      <c r="R19" s="4">
        <f t="shared" si="6"/>
        <v>1</v>
      </c>
      <c r="S19" s="4">
        <f t="shared" si="7"/>
        <v>0</v>
      </c>
      <c r="T19" s="4">
        <f t="shared" si="8"/>
        <v>0</v>
      </c>
      <c r="U19" s="4">
        <f t="shared" si="9"/>
        <v>0</v>
      </c>
      <c r="V19" s="4">
        <f t="shared" si="10"/>
        <v>0</v>
      </c>
      <c r="W19" s="4">
        <f t="shared" si="11"/>
        <v>0</v>
      </c>
      <c r="X19" s="190">
        <f t="shared" si="12"/>
        <v>0</v>
      </c>
      <c r="AB19" s="189">
        <f t="shared" si="13"/>
        <v>1</v>
      </c>
      <c r="AC19" s="4">
        <f t="shared" si="14"/>
        <v>1</v>
      </c>
      <c r="AD19" s="4">
        <f t="shared" si="15"/>
        <v>1</v>
      </c>
      <c r="AE19" s="4">
        <f t="shared" si="16"/>
        <v>1</v>
      </c>
      <c r="AF19" s="4">
        <f t="shared" si="17"/>
        <v>1</v>
      </c>
      <c r="AG19" s="4">
        <f t="shared" si="18"/>
        <v>1</v>
      </c>
      <c r="AH19" s="4">
        <f t="shared" si="19"/>
        <v>0</v>
      </c>
      <c r="AI19" s="4">
        <f t="shared" si="20"/>
        <v>0</v>
      </c>
      <c r="AJ19" s="4">
        <f t="shared" si="21"/>
        <v>0</v>
      </c>
      <c r="AK19" s="190">
        <f t="shared" si="22"/>
        <v>0</v>
      </c>
    </row>
    <row r="20" spans="1:37">
      <c r="A20" s="204">
        <v>39203</v>
      </c>
      <c r="B20" s="4">
        <v>3.1</v>
      </c>
      <c r="C20" s="4">
        <v>3.1</v>
      </c>
      <c r="D20" s="4">
        <v>3</v>
      </c>
      <c r="E20" s="4">
        <v>2.8</v>
      </c>
      <c r="F20" s="4">
        <v>2.7</v>
      </c>
      <c r="G20" s="4">
        <v>2.7</v>
      </c>
      <c r="H20" s="4">
        <v>2.5</v>
      </c>
      <c r="I20" s="4">
        <v>2.5</v>
      </c>
      <c r="J20" s="4">
        <v>2.5</v>
      </c>
      <c r="K20" s="4">
        <v>2.6</v>
      </c>
      <c r="L20" s="4">
        <f t="shared" si="2"/>
        <v>2.75</v>
      </c>
      <c r="M20" s="264">
        <v>2.5</v>
      </c>
      <c r="O20" s="189">
        <f t="shared" si="3"/>
        <v>1</v>
      </c>
      <c r="P20" s="4">
        <f t="shared" si="4"/>
        <v>1</v>
      </c>
      <c r="Q20" s="4">
        <f t="shared" si="5"/>
        <v>1</v>
      </c>
      <c r="R20" s="4">
        <f t="shared" si="6"/>
        <v>1</v>
      </c>
      <c r="S20" s="4">
        <f t="shared" si="7"/>
        <v>0</v>
      </c>
      <c r="T20" s="4">
        <f t="shared" si="8"/>
        <v>0</v>
      </c>
      <c r="U20" s="4">
        <f t="shared" si="9"/>
        <v>0</v>
      </c>
      <c r="V20" s="4">
        <f t="shared" si="10"/>
        <v>0</v>
      </c>
      <c r="W20" s="4">
        <f t="shared" si="11"/>
        <v>0</v>
      </c>
      <c r="X20" s="190">
        <f t="shared" si="12"/>
        <v>0</v>
      </c>
      <c r="AB20" s="189">
        <f t="shared" si="13"/>
        <v>1</v>
      </c>
      <c r="AC20" s="4">
        <f t="shared" si="14"/>
        <v>1</v>
      </c>
      <c r="AD20" s="4">
        <f t="shared" si="15"/>
        <v>1</v>
      </c>
      <c r="AE20" s="4">
        <f t="shared" si="16"/>
        <v>1</v>
      </c>
      <c r="AF20" s="4">
        <f t="shared" si="17"/>
        <v>1</v>
      </c>
      <c r="AG20" s="4">
        <f t="shared" si="18"/>
        <v>1</v>
      </c>
      <c r="AH20" s="4">
        <f t="shared" si="19"/>
        <v>0</v>
      </c>
      <c r="AI20" s="4">
        <f t="shared" si="20"/>
        <v>0</v>
      </c>
      <c r="AJ20" s="4">
        <f t="shared" si="21"/>
        <v>0</v>
      </c>
      <c r="AK20" s="190">
        <f t="shared" si="22"/>
        <v>1</v>
      </c>
    </row>
    <row r="21" spans="1:37">
      <c r="A21" s="204">
        <v>39234</v>
      </c>
      <c r="B21" s="4">
        <v>2.8</v>
      </c>
      <c r="C21" s="4">
        <v>2.9</v>
      </c>
      <c r="D21" s="4">
        <v>2.8</v>
      </c>
      <c r="E21" s="4">
        <v>2.6</v>
      </c>
      <c r="F21" s="4">
        <v>2.5</v>
      </c>
      <c r="G21" s="4">
        <v>2.6</v>
      </c>
      <c r="H21" s="4">
        <v>2.4</v>
      </c>
      <c r="I21" s="4">
        <v>2.4</v>
      </c>
      <c r="J21" s="4">
        <v>2.4</v>
      </c>
      <c r="K21" s="4">
        <v>2.6</v>
      </c>
      <c r="L21" s="4">
        <f t="shared" si="2"/>
        <v>2.5999999999999996</v>
      </c>
      <c r="M21" s="264">
        <v>2.5</v>
      </c>
      <c r="O21" s="189">
        <f t="shared" si="3"/>
        <v>1</v>
      </c>
      <c r="P21" s="4">
        <f t="shared" si="4"/>
        <v>1</v>
      </c>
      <c r="Q21" s="4">
        <f t="shared" si="5"/>
        <v>1</v>
      </c>
      <c r="R21" s="4">
        <f t="shared" si="6"/>
        <v>0</v>
      </c>
      <c r="S21" s="4">
        <f t="shared" si="7"/>
        <v>0</v>
      </c>
      <c r="T21" s="4">
        <f t="shared" si="8"/>
        <v>0</v>
      </c>
      <c r="U21" s="4">
        <f t="shared" si="9"/>
        <v>0</v>
      </c>
      <c r="V21" s="4">
        <f t="shared" si="10"/>
        <v>0</v>
      </c>
      <c r="W21" s="4">
        <f t="shared" si="11"/>
        <v>0</v>
      </c>
      <c r="X21" s="190">
        <f t="shared" si="12"/>
        <v>0</v>
      </c>
      <c r="AB21" s="189">
        <f t="shared" si="13"/>
        <v>1</v>
      </c>
      <c r="AC21" s="4">
        <f t="shared" si="14"/>
        <v>1</v>
      </c>
      <c r="AD21" s="4">
        <f t="shared" si="15"/>
        <v>1</v>
      </c>
      <c r="AE21" s="4">
        <f t="shared" si="16"/>
        <v>1</v>
      </c>
      <c r="AF21" s="4">
        <f t="shared" si="17"/>
        <v>0</v>
      </c>
      <c r="AG21" s="4">
        <f t="shared" si="18"/>
        <v>1</v>
      </c>
      <c r="AH21" s="4">
        <f t="shared" si="19"/>
        <v>0</v>
      </c>
      <c r="AI21" s="4">
        <f t="shared" si="20"/>
        <v>0</v>
      </c>
      <c r="AJ21" s="4">
        <f t="shared" si="21"/>
        <v>0</v>
      </c>
      <c r="AK21" s="190">
        <f t="shared" si="22"/>
        <v>1</v>
      </c>
    </row>
    <row r="22" spans="1:37">
      <c r="A22" s="204">
        <v>39264</v>
      </c>
      <c r="B22" s="4">
        <v>2.2999999999999998</v>
      </c>
      <c r="C22" s="4">
        <v>2.2999999999999998</v>
      </c>
      <c r="D22" s="4">
        <v>2.2000000000000002</v>
      </c>
      <c r="E22" s="4">
        <v>2.2000000000000002</v>
      </c>
      <c r="F22" s="4">
        <v>2.1</v>
      </c>
      <c r="G22" s="4">
        <v>2.1</v>
      </c>
      <c r="H22" s="4">
        <v>1.9</v>
      </c>
      <c r="I22" s="4">
        <v>2</v>
      </c>
      <c r="J22" s="4">
        <v>2.1</v>
      </c>
      <c r="K22" s="4">
        <v>2.1</v>
      </c>
      <c r="L22" s="4">
        <f t="shared" si="2"/>
        <v>2.1300000000000003</v>
      </c>
      <c r="M22" s="264">
        <v>2</v>
      </c>
      <c r="O22" s="189">
        <f t="shared" si="3"/>
        <v>1</v>
      </c>
      <c r="P22" s="4">
        <f t="shared" si="4"/>
        <v>1</v>
      </c>
      <c r="Q22" s="4">
        <f t="shared" si="5"/>
        <v>1</v>
      </c>
      <c r="R22" s="4">
        <f t="shared" si="6"/>
        <v>1</v>
      </c>
      <c r="S22" s="4">
        <f t="shared" si="7"/>
        <v>0</v>
      </c>
      <c r="T22" s="4">
        <f t="shared" si="8"/>
        <v>0</v>
      </c>
      <c r="U22" s="4">
        <f t="shared" si="9"/>
        <v>0</v>
      </c>
      <c r="V22" s="4">
        <f t="shared" si="10"/>
        <v>0</v>
      </c>
      <c r="W22" s="4">
        <f t="shared" si="11"/>
        <v>0</v>
      </c>
      <c r="X22" s="190">
        <f t="shared" si="12"/>
        <v>0</v>
      </c>
      <c r="AB22" s="189">
        <f t="shared" si="13"/>
        <v>1</v>
      </c>
      <c r="AC22" s="4">
        <f t="shared" si="14"/>
        <v>1</v>
      </c>
      <c r="AD22" s="4">
        <f t="shared" si="15"/>
        <v>1</v>
      </c>
      <c r="AE22" s="4">
        <f t="shared" si="16"/>
        <v>1</v>
      </c>
      <c r="AF22" s="4">
        <f t="shared" si="17"/>
        <v>1</v>
      </c>
      <c r="AG22" s="4">
        <f t="shared" si="18"/>
        <v>1</v>
      </c>
      <c r="AH22" s="4">
        <f t="shared" si="19"/>
        <v>0</v>
      </c>
      <c r="AI22" s="4">
        <f t="shared" si="20"/>
        <v>0</v>
      </c>
      <c r="AJ22" s="4">
        <f t="shared" si="21"/>
        <v>1</v>
      </c>
      <c r="AK22" s="190">
        <f t="shared" si="22"/>
        <v>1</v>
      </c>
    </row>
    <row r="23" spans="1:37">
      <c r="A23" s="204">
        <v>39295</v>
      </c>
      <c r="B23" s="4">
        <v>2.2999999999999998</v>
      </c>
      <c r="C23" s="4">
        <v>2.2999999999999998</v>
      </c>
      <c r="D23" s="4">
        <v>2.2000000000000002</v>
      </c>
      <c r="E23" s="4">
        <v>2.1</v>
      </c>
      <c r="F23" s="4">
        <v>2.1</v>
      </c>
      <c r="G23" s="4">
        <v>2.1</v>
      </c>
      <c r="H23" s="4">
        <v>1.9</v>
      </c>
      <c r="I23" s="4">
        <v>1.9</v>
      </c>
      <c r="J23" s="4">
        <v>2</v>
      </c>
      <c r="K23" s="4">
        <v>2.1</v>
      </c>
      <c r="L23" s="4">
        <f t="shared" si="2"/>
        <v>2.1</v>
      </c>
      <c r="M23" s="264">
        <v>2</v>
      </c>
      <c r="O23" s="189">
        <f t="shared" si="3"/>
        <v>1</v>
      </c>
      <c r="P23" s="4">
        <f t="shared" si="4"/>
        <v>1</v>
      </c>
      <c r="Q23" s="4">
        <f t="shared" si="5"/>
        <v>1</v>
      </c>
      <c r="R23" s="4">
        <f t="shared" si="6"/>
        <v>0</v>
      </c>
      <c r="S23" s="4">
        <f t="shared" si="7"/>
        <v>0</v>
      </c>
      <c r="T23" s="4">
        <f t="shared" si="8"/>
        <v>0</v>
      </c>
      <c r="U23" s="4">
        <f t="shared" si="9"/>
        <v>0</v>
      </c>
      <c r="V23" s="4">
        <f t="shared" si="10"/>
        <v>0</v>
      </c>
      <c r="W23" s="4">
        <f t="shared" si="11"/>
        <v>0</v>
      </c>
      <c r="X23" s="190">
        <f t="shared" si="12"/>
        <v>0</v>
      </c>
      <c r="AB23" s="189">
        <f t="shared" si="13"/>
        <v>1</v>
      </c>
      <c r="AC23" s="4">
        <f t="shared" si="14"/>
        <v>1</v>
      </c>
      <c r="AD23" s="4">
        <f t="shared" si="15"/>
        <v>1</v>
      </c>
      <c r="AE23" s="4">
        <f t="shared" si="16"/>
        <v>1</v>
      </c>
      <c r="AF23" s="4">
        <f t="shared" si="17"/>
        <v>1</v>
      </c>
      <c r="AG23" s="4">
        <f t="shared" si="18"/>
        <v>1</v>
      </c>
      <c r="AH23" s="4">
        <f t="shared" si="19"/>
        <v>0</v>
      </c>
      <c r="AI23" s="4">
        <f t="shared" si="20"/>
        <v>0</v>
      </c>
      <c r="AJ23" s="4">
        <f t="shared" si="21"/>
        <v>0</v>
      </c>
      <c r="AK23" s="190">
        <f t="shared" si="22"/>
        <v>1</v>
      </c>
    </row>
    <row r="24" spans="1:37">
      <c r="A24" s="204">
        <v>39326</v>
      </c>
      <c r="B24" s="4">
        <v>2.2000000000000002</v>
      </c>
      <c r="C24" s="4">
        <v>2.2999999999999998</v>
      </c>
      <c r="D24" s="4">
        <v>2.1</v>
      </c>
      <c r="E24" s="4">
        <v>2.1</v>
      </c>
      <c r="F24" s="4">
        <v>2</v>
      </c>
      <c r="G24" s="4">
        <v>2.1</v>
      </c>
      <c r="H24" s="4">
        <v>1.9</v>
      </c>
      <c r="I24" s="4">
        <v>1.9</v>
      </c>
      <c r="J24" s="4">
        <v>2</v>
      </c>
      <c r="K24" s="4">
        <v>2.1</v>
      </c>
      <c r="L24" s="4">
        <f t="shared" si="2"/>
        <v>2.0699999999999998</v>
      </c>
      <c r="M24" s="264">
        <v>2</v>
      </c>
      <c r="O24" s="189">
        <f t="shared" si="3"/>
        <v>1</v>
      </c>
      <c r="P24" s="4">
        <f t="shared" si="4"/>
        <v>1</v>
      </c>
      <c r="Q24" s="4">
        <f t="shared" si="5"/>
        <v>1</v>
      </c>
      <c r="R24" s="4">
        <f t="shared" si="6"/>
        <v>1</v>
      </c>
      <c r="S24" s="4">
        <f t="shared" si="7"/>
        <v>0</v>
      </c>
      <c r="T24" s="4">
        <f t="shared" si="8"/>
        <v>1</v>
      </c>
      <c r="U24" s="4">
        <f t="shared" si="9"/>
        <v>0</v>
      </c>
      <c r="V24" s="4">
        <f t="shared" si="10"/>
        <v>0</v>
      </c>
      <c r="W24" s="4">
        <f t="shared" si="11"/>
        <v>0</v>
      </c>
      <c r="X24" s="190">
        <f t="shared" si="12"/>
        <v>1</v>
      </c>
      <c r="AB24" s="189">
        <f t="shared" si="13"/>
        <v>1</v>
      </c>
      <c r="AC24" s="4">
        <f t="shared" si="14"/>
        <v>1</v>
      </c>
      <c r="AD24" s="4">
        <f t="shared" si="15"/>
        <v>1</v>
      </c>
      <c r="AE24" s="4">
        <f t="shared" si="16"/>
        <v>1</v>
      </c>
      <c r="AF24" s="4">
        <f t="shared" si="17"/>
        <v>0</v>
      </c>
      <c r="AG24" s="4">
        <f t="shared" si="18"/>
        <v>1</v>
      </c>
      <c r="AH24" s="4">
        <f t="shared" si="19"/>
        <v>0</v>
      </c>
      <c r="AI24" s="4">
        <f t="shared" si="20"/>
        <v>0</v>
      </c>
      <c r="AJ24" s="4">
        <f t="shared" si="21"/>
        <v>0</v>
      </c>
      <c r="AK24" s="190">
        <f t="shared" si="22"/>
        <v>1</v>
      </c>
    </row>
    <row r="25" spans="1:37">
      <c r="A25" s="204">
        <v>39356</v>
      </c>
      <c r="B25" s="4">
        <v>2.4</v>
      </c>
      <c r="C25" s="4">
        <v>2.4</v>
      </c>
      <c r="D25" s="4">
        <v>2.2000000000000002</v>
      </c>
      <c r="E25" s="4">
        <v>2.2999999999999998</v>
      </c>
      <c r="F25" s="4">
        <v>2.2999999999999998</v>
      </c>
      <c r="G25" s="4">
        <v>2.4</v>
      </c>
      <c r="H25" s="4">
        <v>2.2000000000000002</v>
      </c>
      <c r="I25" s="4">
        <v>2.2000000000000002</v>
      </c>
      <c r="J25" s="4">
        <v>2.4</v>
      </c>
      <c r="K25" s="4">
        <v>2.4</v>
      </c>
      <c r="L25" s="4">
        <f t="shared" si="2"/>
        <v>2.3199999999999998</v>
      </c>
      <c r="M25" s="264">
        <v>2.2999999999999998</v>
      </c>
      <c r="O25" s="189">
        <f t="shared" si="3"/>
        <v>1</v>
      </c>
      <c r="P25" s="4">
        <f t="shared" si="4"/>
        <v>1</v>
      </c>
      <c r="Q25" s="4">
        <f t="shared" si="5"/>
        <v>0</v>
      </c>
      <c r="R25" s="4">
        <f t="shared" si="6"/>
        <v>0</v>
      </c>
      <c r="S25" s="4">
        <f t="shared" si="7"/>
        <v>0</v>
      </c>
      <c r="T25" s="4">
        <f t="shared" si="8"/>
        <v>1</v>
      </c>
      <c r="U25" s="4">
        <f t="shared" si="9"/>
        <v>0</v>
      </c>
      <c r="V25" s="4">
        <f t="shared" si="10"/>
        <v>0</v>
      </c>
      <c r="W25" s="4">
        <f t="shared" si="11"/>
        <v>1</v>
      </c>
      <c r="X25" s="190">
        <f t="shared" si="12"/>
        <v>1</v>
      </c>
      <c r="AB25" s="189">
        <f t="shared" si="13"/>
        <v>1</v>
      </c>
      <c r="AC25" s="4">
        <f t="shared" si="14"/>
        <v>1</v>
      </c>
      <c r="AD25" s="4">
        <f t="shared" si="15"/>
        <v>0</v>
      </c>
      <c r="AE25" s="4">
        <f t="shared" si="16"/>
        <v>0</v>
      </c>
      <c r="AF25" s="4">
        <f t="shared" si="17"/>
        <v>0</v>
      </c>
      <c r="AG25" s="4">
        <f t="shared" si="18"/>
        <v>1</v>
      </c>
      <c r="AH25" s="4">
        <f t="shared" si="19"/>
        <v>0</v>
      </c>
      <c r="AI25" s="4">
        <f t="shared" si="20"/>
        <v>0</v>
      </c>
      <c r="AJ25" s="4">
        <f t="shared" si="21"/>
        <v>1</v>
      </c>
      <c r="AK25" s="190">
        <f t="shared" si="22"/>
        <v>1</v>
      </c>
    </row>
    <row r="26" spans="1:37">
      <c r="A26" s="204">
        <v>39387</v>
      </c>
      <c r="B26" s="4">
        <v>2.2999999999999998</v>
      </c>
      <c r="C26" s="4">
        <v>2.4</v>
      </c>
      <c r="D26" s="4">
        <v>2.1</v>
      </c>
      <c r="E26" s="4">
        <v>2.2999999999999998</v>
      </c>
      <c r="F26" s="4">
        <v>2.2000000000000002</v>
      </c>
      <c r="G26" s="4">
        <v>2.4</v>
      </c>
      <c r="H26" s="4">
        <v>2.2000000000000002</v>
      </c>
      <c r="I26" s="4">
        <v>2.2000000000000002</v>
      </c>
      <c r="J26" s="4">
        <v>2.4</v>
      </c>
      <c r="K26" s="4">
        <v>2.4</v>
      </c>
      <c r="L26" s="4">
        <f t="shared" si="2"/>
        <v>2.2899999999999996</v>
      </c>
      <c r="M26" s="264">
        <v>2.2000000000000002</v>
      </c>
      <c r="O26" s="189">
        <f t="shared" si="3"/>
        <v>1</v>
      </c>
      <c r="P26" s="4">
        <f t="shared" si="4"/>
        <v>1</v>
      </c>
      <c r="Q26" s="4">
        <f t="shared" si="5"/>
        <v>0</v>
      </c>
      <c r="R26" s="4">
        <f t="shared" si="6"/>
        <v>1</v>
      </c>
      <c r="S26" s="4">
        <f t="shared" si="7"/>
        <v>0</v>
      </c>
      <c r="T26" s="4">
        <f t="shared" si="8"/>
        <v>1</v>
      </c>
      <c r="U26" s="4">
        <f t="shared" si="9"/>
        <v>0</v>
      </c>
      <c r="V26" s="4">
        <f t="shared" si="10"/>
        <v>0</v>
      </c>
      <c r="W26" s="4">
        <f t="shared" si="11"/>
        <v>1</v>
      </c>
      <c r="X26" s="190">
        <f t="shared" si="12"/>
        <v>1</v>
      </c>
      <c r="AB26" s="189">
        <f t="shared" si="13"/>
        <v>1</v>
      </c>
      <c r="AC26" s="4">
        <f t="shared" si="14"/>
        <v>1</v>
      </c>
      <c r="AD26" s="4">
        <f t="shared" si="15"/>
        <v>0</v>
      </c>
      <c r="AE26" s="4">
        <f t="shared" si="16"/>
        <v>1</v>
      </c>
      <c r="AF26" s="4">
        <f t="shared" si="17"/>
        <v>0</v>
      </c>
      <c r="AG26" s="4">
        <f t="shared" si="18"/>
        <v>1</v>
      </c>
      <c r="AH26" s="4">
        <f t="shared" si="19"/>
        <v>0</v>
      </c>
      <c r="AI26" s="4">
        <f t="shared" si="20"/>
        <v>0</v>
      </c>
      <c r="AJ26" s="4">
        <f t="shared" si="21"/>
        <v>1</v>
      </c>
      <c r="AK26" s="190">
        <f t="shared" si="22"/>
        <v>1</v>
      </c>
    </row>
    <row r="27" spans="1:37">
      <c r="A27" s="204">
        <v>39417</v>
      </c>
      <c r="B27" s="4">
        <v>2.4</v>
      </c>
      <c r="C27" s="4">
        <v>2.4</v>
      </c>
      <c r="D27" s="4">
        <v>2.2000000000000002</v>
      </c>
      <c r="E27" s="4">
        <v>2.2999999999999998</v>
      </c>
      <c r="F27" s="4">
        <v>2.2999999999999998</v>
      </c>
      <c r="G27" s="4">
        <v>2.4</v>
      </c>
      <c r="H27" s="4">
        <v>2.2999999999999998</v>
      </c>
      <c r="I27" s="4">
        <v>2.2999999999999998</v>
      </c>
      <c r="J27" s="4">
        <v>2.4</v>
      </c>
      <c r="K27" s="4">
        <v>2.4</v>
      </c>
      <c r="L27" s="4">
        <f t="shared" si="2"/>
        <v>2.34</v>
      </c>
      <c r="M27" s="264">
        <v>2.2999999999999998</v>
      </c>
      <c r="O27" s="189">
        <f t="shared" si="3"/>
        <v>1</v>
      </c>
      <c r="P27" s="4">
        <f t="shared" si="4"/>
        <v>1</v>
      </c>
      <c r="Q27" s="4">
        <f t="shared" si="5"/>
        <v>0</v>
      </c>
      <c r="R27" s="4">
        <f t="shared" si="6"/>
        <v>0</v>
      </c>
      <c r="S27" s="4">
        <f t="shared" si="7"/>
        <v>0</v>
      </c>
      <c r="T27" s="4">
        <f t="shared" si="8"/>
        <v>1</v>
      </c>
      <c r="U27" s="4">
        <f t="shared" si="9"/>
        <v>0</v>
      </c>
      <c r="V27" s="4">
        <f t="shared" si="10"/>
        <v>0</v>
      </c>
      <c r="W27" s="4">
        <f t="shared" si="11"/>
        <v>1</v>
      </c>
      <c r="X27" s="190">
        <f t="shared" si="12"/>
        <v>1</v>
      </c>
      <c r="AB27" s="189">
        <f t="shared" si="13"/>
        <v>1</v>
      </c>
      <c r="AC27" s="4">
        <f t="shared" si="14"/>
        <v>1</v>
      </c>
      <c r="AD27" s="4">
        <f t="shared" si="15"/>
        <v>0</v>
      </c>
      <c r="AE27" s="4">
        <f t="shared" si="16"/>
        <v>0</v>
      </c>
      <c r="AF27" s="4">
        <f t="shared" si="17"/>
        <v>0</v>
      </c>
      <c r="AG27" s="4">
        <f t="shared" si="18"/>
        <v>1</v>
      </c>
      <c r="AH27" s="4">
        <f t="shared" si="19"/>
        <v>0</v>
      </c>
      <c r="AI27" s="4">
        <f t="shared" si="20"/>
        <v>0</v>
      </c>
      <c r="AJ27" s="4">
        <f t="shared" si="21"/>
        <v>1</v>
      </c>
      <c r="AK27" s="190">
        <f t="shared" si="22"/>
        <v>1</v>
      </c>
    </row>
    <row r="28" spans="1:37">
      <c r="A28" s="204">
        <v>39448</v>
      </c>
      <c r="B28" s="4">
        <v>2.5</v>
      </c>
      <c r="C28" s="4">
        <v>2.6</v>
      </c>
      <c r="D28" s="4">
        <v>2.4</v>
      </c>
      <c r="E28" s="4">
        <v>2.5</v>
      </c>
      <c r="F28" s="4">
        <v>2.4</v>
      </c>
      <c r="G28" s="4">
        <v>2.5</v>
      </c>
      <c r="H28" s="4">
        <v>2.4</v>
      </c>
      <c r="I28" s="4">
        <v>2.4</v>
      </c>
      <c r="J28" s="4">
        <v>2.5</v>
      </c>
      <c r="K28" s="4">
        <v>2.6</v>
      </c>
      <c r="L28" s="4">
        <f t="shared" si="2"/>
        <v>2.48</v>
      </c>
      <c r="M28" s="264">
        <v>2.4</v>
      </c>
      <c r="O28" s="189">
        <f t="shared" si="3"/>
        <v>1</v>
      </c>
      <c r="P28" s="4">
        <f t="shared" si="4"/>
        <v>1</v>
      </c>
      <c r="Q28" s="4">
        <f t="shared" si="5"/>
        <v>0</v>
      </c>
      <c r="R28" s="4">
        <f t="shared" si="6"/>
        <v>1</v>
      </c>
      <c r="S28" s="4">
        <f t="shared" si="7"/>
        <v>0</v>
      </c>
      <c r="T28" s="4">
        <f t="shared" si="8"/>
        <v>1</v>
      </c>
      <c r="U28" s="4">
        <f t="shared" si="9"/>
        <v>0</v>
      </c>
      <c r="V28" s="4">
        <f t="shared" si="10"/>
        <v>0</v>
      </c>
      <c r="W28" s="4">
        <f t="shared" si="11"/>
        <v>1</v>
      </c>
      <c r="X28" s="190">
        <f t="shared" si="12"/>
        <v>1</v>
      </c>
      <c r="AB28" s="189">
        <f t="shared" si="13"/>
        <v>1</v>
      </c>
      <c r="AC28" s="4">
        <f t="shared" si="14"/>
        <v>1</v>
      </c>
      <c r="AD28" s="4">
        <f t="shared" si="15"/>
        <v>0</v>
      </c>
      <c r="AE28" s="4">
        <f t="shared" si="16"/>
        <v>1</v>
      </c>
      <c r="AF28" s="4">
        <f t="shared" si="17"/>
        <v>0</v>
      </c>
      <c r="AG28" s="4">
        <f t="shared" si="18"/>
        <v>1</v>
      </c>
      <c r="AH28" s="4">
        <f t="shared" si="19"/>
        <v>0</v>
      </c>
      <c r="AI28" s="4">
        <f t="shared" si="20"/>
        <v>0</v>
      </c>
      <c r="AJ28" s="4">
        <f t="shared" si="21"/>
        <v>1</v>
      </c>
      <c r="AK28" s="190">
        <f t="shared" si="22"/>
        <v>1</v>
      </c>
    </row>
    <row r="29" spans="1:37">
      <c r="A29" s="204">
        <v>39479</v>
      </c>
      <c r="B29" s="4">
        <v>2.9</v>
      </c>
      <c r="C29" s="4">
        <v>3</v>
      </c>
      <c r="D29" s="4">
        <v>2.9</v>
      </c>
      <c r="E29" s="4">
        <v>2.9</v>
      </c>
      <c r="F29" s="4">
        <v>2.8</v>
      </c>
      <c r="G29" s="4">
        <v>2.8</v>
      </c>
      <c r="H29" s="4">
        <v>2.7</v>
      </c>
      <c r="I29" s="4">
        <v>2.7</v>
      </c>
      <c r="J29" s="4">
        <v>2.8</v>
      </c>
      <c r="K29" s="4">
        <v>2.8</v>
      </c>
      <c r="L29" s="4">
        <f t="shared" si="2"/>
        <v>2.83</v>
      </c>
      <c r="M29" s="264">
        <v>2.6</v>
      </c>
      <c r="O29" s="189">
        <f t="shared" si="3"/>
        <v>1</v>
      </c>
      <c r="P29" s="4">
        <f t="shared" si="4"/>
        <v>1</v>
      </c>
      <c r="Q29" s="4">
        <f t="shared" si="5"/>
        <v>1</v>
      </c>
      <c r="R29" s="4">
        <f t="shared" si="6"/>
        <v>1</v>
      </c>
      <c r="S29" s="4">
        <f t="shared" si="7"/>
        <v>0</v>
      </c>
      <c r="T29" s="4">
        <f t="shared" si="8"/>
        <v>0</v>
      </c>
      <c r="U29" s="4">
        <f t="shared" si="9"/>
        <v>0</v>
      </c>
      <c r="V29" s="4">
        <f t="shared" si="10"/>
        <v>0</v>
      </c>
      <c r="W29" s="4">
        <f t="shared" si="11"/>
        <v>0</v>
      </c>
      <c r="X29" s="190">
        <f t="shared" si="12"/>
        <v>0</v>
      </c>
      <c r="AB29" s="189">
        <f t="shared" si="13"/>
        <v>1</v>
      </c>
      <c r="AC29" s="4">
        <f t="shared" si="14"/>
        <v>1</v>
      </c>
      <c r="AD29" s="4">
        <f t="shared" si="15"/>
        <v>1</v>
      </c>
      <c r="AE29" s="4">
        <f t="shared" si="16"/>
        <v>1</v>
      </c>
      <c r="AF29" s="4">
        <f t="shared" si="17"/>
        <v>1</v>
      </c>
      <c r="AG29" s="4">
        <f t="shared" si="18"/>
        <v>1</v>
      </c>
      <c r="AH29" s="4">
        <f t="shared" si="19"/>
        <v>1</v>
      </c>
      <c r="AI29" s="4">
        <f t="shared" si="20"/>
        <v>1</v>
      </c>
      <c r="AJ29" s="4">
        <f t="shared" si="21"/>
        <v>1</v>
      </c>
      <c r="AK29" s="190">
        <f t="shared" si="22"/>
        <v>1</v>
      </c>
    </row>
    <row r="30" spans="1:37">
      <c r="A30" s="204">
        <v>39508</v>
      </c>
      <c r="B30" s="4">
        <v>2.9</v>
      </c>
      <c r="C30" s="4">
        <v>2.9</v>
      </c>
      <c r="D30" s="4">
        <v>2.8</v>
      </c>
      <c r="E30" s="4">
        <v>2.9</v>
      </c>
      <c r="F30" s="4">
        <v>2.7</v>
      </c>
      <c r="G30" s="4">
        <v>2.8</v>
      </c>
      <c r="H30" s="4">
        <v>2.7</v>
      </c>
      <c r="I30" s="4">
        <v>2.6</v>
      </c>
      <c r="J30" s="4">
        <v>2.7</v>
      </c>
      <c r="K30" s="4">
        <v>2.8</v>
      </c>
      <c r="L30" s="4">
        <f t="shared" si="2"/>
        <v>2.7800000000000002</v>
      </c>
      <c r="M30" s="264">
        <v>2.6</v>
      </c>
      <c r="O30" s="189">
        <f t="shared" si="3"/>
        <v>1</v>
      </c>
      <c r="P30" s="4">
        <f t="shared" si="4"/>
        <v>1</v>
      </c>
      <c r="Q30" s="4">
        <f t="shared" si="5"/>
        <v>1</v>
      </c>
      <c r="R30" s="4">
        <f t="shared" si="6"/>
        <v>1</v>
      </c>
      <c r="S30" s="4">
        <f t="shared" si="7"/>
        <v>0</v>
      </c>
      <c r="T30" s="4">
        <f t="shared" si="8"/>
        <v>1</v>
      </c>
      <c r="U30" s="4">
        <f t="shared" si="9"/>
        <v>0</v>
      </c>
      <c r="V30" s="4">
        <f t="shared" si="10"/>
        <v>0</v>
      </c>
      <c r="W30" s="4">
        <f t="shared" si="11"/>
        <v>0</v>
      </c>
      <c r="X30" s="190">
        <f t="shared" si="12"/>
        <v>1</v>
      </c>
      <c r="AB30" s="189">
        <f t="shared" si="13"/>
        <v>1</v>
      </c>
      <c r="AC30" s="4">
        <f t="shared" si="14"/>
        <v>1</v>
      </c>
      <c r="AD30" s="4">
        <f t="shared" si="15"/>
        <v>1</v>
      </c>
      <c r="AE30" s="4">
        <f t="shared" si="16"/>
        <v>1</v>
      </c>
      <c r="AF30" s="4">
        <f t="shared" si="17"/>
        <v>1</v>
      </c>
      <c r="AG30" s="4">
        <f t="shared" si="18"/>
        <v>1</v>
      </c>
      <c r="AH30" s="4">
        <f t="shared" si="19"/>
        <v>1</v>
      </c>
      <c r="AI30" s="4">
        <f t="shared" si="20"/>
        <v>0</v>
      </c>
      <c r="AJ30" s="4">
        <f t="shared" si="21"/>
        <v>1</v>
      </c>
      <c r="AK30" s="190">
        <f t="shared" si="22"/>
        <v>1</v>
      </c>
    </row>
    <row r="31" spans="1:37">
      <c r="A31" s="204">
        <v>39539</v>
      </c>
      <c r="B31" s="4">
        <v>3.3</v>
      </c>
      <c r="C31" s="4">
        <v>3.4</v>
      </c>
      <c r="D31" s="4">
        <v>3.4</v>
      </c>
      <c r="E31" s="4">
        <v>3.3</v>
      </c>
      <c r="F31" s="4">
        <v>3.2</v>
      </c>
      <c r="G31" s="4">
        <v>3.2</v>
      </c>
      <c r="H31" s="4">
        <v>3.1</v>
      </c>
      <c r="I31" s="4">
        <v>3.1</v>
      </c>
      <c r="J31" s="4">
        <v>3.1</v>
      </c>
      <c r="K31" s="4">
        <v>3.2</v>
      </c>
      <c r="L31" s="4">
        <f t="shared" si="2"/>
        <v>3.2300000000000004</v>
      </c>
      <c r="M31" s="264">
        <v>3</v>
      </c>
      <c r="O31" s="189">
        <f t="shared" si="3"/>
        <v>1</v>
      </c>
      <c r="P31" s="4">
        <f t="shared" si="4"/>
        <v>1</v>
      </c>
      <c r="Q31" s="4">
        <f t="shared" si="5"/>
        <v>1</v>
      </c>
      <c r="R31" s="4">
        <f t="shared" si="6"/>
        <v>1</v>
      </c>
      <c r="S31" s="4">
        <f t="shared" si="7"/>
        <v>0</v>
      </c>
      <c r="T31" s="4">
        <f t="shared" si="8"/>
        <v>0</v>
      </c>
      <c r="U31" s="4">
        <f t="shared" si="9"/>
        <v>0</v>
      </c>
      <c r="V31" s="4">
        <f t="shared" si="10"/>
        <v>0</v>
      </c>
      <c r="W31" s="4">
        <f t="shared" si="11"/>
        <v>0</v>
      </c>
      <c r="X31" s="190">
        <f t="shared" si="12"/>
        <v>0</v>
      </c>
      <c r="AB31" s="189">
        <f t="shared" si="13"/>
        <v>1</v>
      </c>
      <c r="AC31" s="4">
        <f t="shared" si="14"/>
        <v>1</v>
      </c>
      <c r="AD31" s="4">
        <f t="shared" si="15"/>
        <v>1</v>
      </c>
      <c r="AE31" s="4">
        <f t="shared" si="16"/>
        <v>1</v>
      </c>
      <c r="AF31" s="4">
        <f t="shared" si="17"/>
        <v>1</v>
      </c>
      <c r="AG31" s="4">
        <f t="shared" si="18"/>
        <v>1</v>
      </c>
      <c r="AH31" s="4">
        <f t="shared" si="19"/>
        <v>1</v>
      </c>
      <c r="AI31" s="4">
        <f t="shared" si="20"/>
        <v>1</v>
      </c>
      <c r="AJ31" s="4">
        <f t="shared" si="21"/>
        <v>1</v>
      </c>
      <c r="AK31" s="190">
        <f t="shared" si="22"/>
        <v>1</v>
      </c>
    </row>
    <row r="32" spans="1:37">
      <c r="A32" s="204">
        <v>39569</v>
      </c>
      <c r="B32" s="4">
        <v>3.7</v>
      </c>
      <c r="C32" s="4">
        <v>3.7</v>
      </c>
      <c r="D32" s="4">
        <v>3.7</v>
      </c>
      <c r="E32" s="4">
        <v>3.7</v>
      </c>
      <c r="F32" s="4">
        <v>3.5</v>
      </c>
      <c r="G32" s="4">
        <v>3.6</v>
      </c>
      <c r="H32" s="4">
        <v>3.4</v>
      </c>
      <c r="I32" s="4">
        <v>3.4</v>
      </c>
      <c r="J32" s="4">
        <v>3.3</v>
      </c>
      <c r="K32" s="4">
        <v>3.4</v>
      </c>
      <c r="L32" s="4">
        <f t="shared" si="2"/>
        <v>3.54</v>
      </c>
      <c r="M32" s="264">
        <v>3.3</v>
      </c>
      <c r="O32" s="189">
        <f t="shared" si="3"/>
        <v>1</v>
      </c>
      <c r="P32" s="4">
        <f t="shared" si="4"/>
        <v>1</v>
      </c>
      <c r="Q32" s="4">
        <f t="shared" si="5"/>
        <v>1</v>
      </c>
      <c r="R32" s="4">
        <f t="shared" si="6"/>
        <v>1</v>
      </c>
      <c r="S32" s="4">
        <f t="shared" si="7"/>
        <v>0</v>
      </c>
      <c r="T32" s="4">
        <f t="shared" si="8"/>
        <v>1</v>
      </c>
      <c r="U32" s="4">
        <f t="shared" si="9"/>
        <v>0</v>
      </c>
      <c r="V32" s="4">
        <f t="shared" si="10"/>
        <v>0</v>
      </c>
      <c r="W32" s="4">
        <f t="shared" si="11"/>
        <v>0</v>
      </c>
      <c r="X32" s="190">
        <f t="shared" si="12"/>
        <v>0</v>
      </c>
      <c r="AB32" s="189">
        <f t="shared" si="13"/>
        <v>1</v>
      </c>
      <c r="AC32" s="4">
        <f t="shared" si="14"/>
        <v>1</v>
      </c>
      <c r="AD32" s="4">
        <f t="shared" si="15"/>
        <v>1</v>
      </c>
      <c r="AE32" s="4">
        <f t="shared" si="16"/>
        <v>1</v>
      </c>
      <c r="AF32" s="4">
        <f t="shared" si="17"/>
        <v>1</v>
      </c>
      <c r="AG32" s="4">
        <f t="shared" si="18"/>
        <v>1</v>
      </c>
      <c r="AH32" s="4">
        <f t="shared" si="19"/>
        <v>1</v>
      </c>
      <c r="AI32" s="4">
        <f t="shared" si="20"/>
        <v>1</v>
      </c>
      <c r="AJ32" s="4">
        <f t="shared" si="21"/>
        <v>0</v>
      </c>
      <c r="AK32" s="190">
        <f t="shared" si="22"/>
        <v>1</v>
      </c>
    </row>
    <row r="33" spans="1:37">
      <c r="A33" s="204">
        <v>39600</v>
      </c>
      <c r="B33" s="4">
        <v>4.0999999999999996</v>
      </c>
      <c r="C33" s="4">
        <v>4.2</v>
      </c>
      <c r="D33" s="4">
        <v>4.2</v>
      </c>
      <c r="E33" s="4">
        <v>4.2</v>
      </c>
      <c r="F33" s="4">
        <v>4</v>
      </c>
      <c r="G33" s="4">
        <v>4</v>
      </c>
      <c r="H33" s="4">
        <v>3.9</v>
      </c>
      <c r="I33" s="4">
        <v>3.8</v>
      </c>
      <c r="J33" s="4">
        <v>3.6</v>
      </c>
      <c r="K33" s="4">
        <v>3.7</v>
      </c>
      <c r="L33" s="4">
        <f t="shared" si="2"/>
        <v>3.97</v>
      </c>
      <c r="M33" s="264">
        <v>3.7</v>
      </c>
      <c r="O33" s="189">
        <f t="shared" si="3"/>
        <v>1</v>
      </c>
      <c r="P33" s="4">
        <f t="shared" si="4"/>
        <v>1</v>
      </c>
      <c r="Q33" s="4">
        <f t="shared" si="5"/>
        <v>1</v>
      </c>
      <c r="R33" s="4">
        <f t="shared" si="6"/>
        <v>1</v>
      </c>
      <c r="S33" s="4">
        <f t="shared" si="7"/>
        <v>1</v>
      </c>
      <c r="T33" s="4">
        <f t="shared" si="8"/>
        <v>1</v>
      </c>
      <c r="U33" s="4">
        <f t="shared" si="9"/>
        <v>0</v>
      </c>
      <c r="V33" s="4">
        <f t="shared" si="10"/>
        <v>0</v>
      </c>
      <c r="W33" s="4">
        <f t="shared" si="11"/>
        <v>0</v>
      </c>
      <c r="X33" s="190">
        <f t="shared" si="12"/>
        <v>0</v>
      </c>
      <c r="AB33" s="189">
        <f t="shared" si="13"/>
        <v>1</v>
      </c>
      <c r="AC33" s="4">
        <f t="shared" si="14"/>
        <v>1</v>
      </c>
      <c r="AD33" s="4">
        <f t="shared" si="15"/>
        <v>1</v>
      </c>
      <c r="AE33" s="4">
        <f t="shared" si="16"/>
        <v>1</v>
      </c>
      <c r="AF33" s="4">
        <f t="shared" si="17"/>
        <v>1</v>
      </c>
      <c r="AG33" s="4">
        <f t="shared" si="18"/>
        <v>1</v>
      </c>
      <c r="AH33" s="4">
        <f t="shared" si="19"/>
        <v>1</v>
      </c>
      <c r="AI33" s="4">
        <f t="shared" si="20"/>
        <v>1</v>
      </c>
      <c r="AJ33" s="4">
        <f t="shared" si="21"/>
        <v>0</v>
      </c>
      <c r="AK33" s="190">
        <f t="shared" si="22"/>
        <v>0</v>
      </c>
    </row>
    <row r="34" spans="1:37">
      <c r="A34" s="204">
        <v>39630</v>
      </c>
      <c r="B34" s="4">
        <v>4.5999999999999996</v>
      </c>
      <c r="C34" s="4">
        <v>4.7</v>
      </c>
      <c r="D34" s="4">
        <v>4.7</v>
      </c>
      <c r="E34" s="4">
        <v>4.5999999999999996</v>
      </c>
      <c r="F34" s="4">
        <v>4.4000000000000004</v>
      </c>
      <c r="G34" s="4">
        <v>4.5</v>
      </c>
      <c r="H34" s="4">
        <v>4.3</v>
      </c>
      <c r="I34" s="4">
        <v>4.3</v>
      </c>
      <c r="J34" s="4">
        <v>4</v>
      </c>
      <c r="K34" s="4">
        <v>4.2</v>
      </c>
      <c r="L34" s="4">
        <f t="shared" si="2"/>
        <v>4.4300000000000006</v>
      </c>
      <c r="M34" s="264">
        <v>4.2</v>
      </c>
      <c r="O34" s="189">
        <f t="shared" si="3"/>
        <v>1</v>
      </c>
      <c r="P34" s="4">
        <f t="shared" si="4"/>
        <v>1</v>
      </c>
      <c r="Q34" s="4">
        <f t="shared" si="5"/>
        <v>1</v>
      </c>
      <c r="R34" s="4">
        <f t="shared" si="6"/>
        <v>1</v>
      </c>
      <c r="S34" s="4">
        <f t="shared" si="7"/>
        <v>0</v>
      </c>
      <c r="T34" s="4">
        <f t="shared" si="8"/>
        <v>1</v>
      </c>
      <c r="U34" s="4">
        <f t="shared" si="9"/>
        <v>0</v>
      </c>
      <c r="V34" s="4">
        <f t="shared" si="10"/>
        <v>0</v>
      </c>
      <c r="W34" s="4">
        <f t="shared" si="11"/>
        <v>0</v>
      </c>
      <c r="X34" s="190">
        <f t="shared" si="12"/>
        <v>0</v>
      </c>
      <c r="AB34" s="189">
        <f t="shared" si="13"/>
        <v>1</v>
      </c>
      <c r="AC34" s="4">
        <f t="shared" si="14"/>
        <v>1</v>
      </c>
      <c r="AD34" s="4">
        <f t="shared" si="15"/>
        <v>1</v>
      </c>
      <c r="AE34" s="4">
        <f t="shared" si="16"/>
        <v>1</v>
      </c>
      <c r="AF34" s="4">
        <f t="shared" si="17"/>
        <v>1</v>
      </c>
      <c r="AG34" s="4">
        <f t="shared" si="18"/>
        <v>1</v>
      </c>
      <c r="AH34" s="4">
        <f t="shared" si="19"/>
        <v>1</v>
      </c>
      <c r="AI34" s="4">
        <f t="shared" si="20"/>
        <v>1</v>
      </c>
      <c r="AJ34" s="4">
        <f t="shared" si="21"/>
        <v>0</v>
      </c>
      <c r="AK34" s="190">
        <f t="shared" si="22"/>
        <v>0</v>
      </c>
    </row>
    <row r="35" spans="1:37">
      <c r="A35" s="204">
        <v>39661</v>
      </c>
      <c r="B35" s="4">
        <v>4.9000000000000004</v>
      </c>
      <c r="C35" s="4">
        <v>5.0999999999999996</v>
      </c>
      <c r="D35" s="4">
        <v>5.0999999999999996</v>
      </c>
      <c r="E35" s="4">
        <v>5</v>
      </c>
      <c r="F35" s="4">
        <v>4.7</v>
      </c>
      <c r="G35" s="4">
        <v>4.7</v>
      </c>
      <c r="H35" s="4">
        <v>4.5</v>
      </c>
      <c r="I35" s="4">
        <v>4.4000000000000004</v>
      </c>
      <c r="J35" s="4">
        <v>4.0999999999999996</v>
      </c>
      <c r="K35" s="4">
        <v>4.3</v>
      </c>
      <c r="L35" s="4">
        <f t="shared" si="2"/>
        <v>4.68</v>
      </c>
      <c r="M35" s="264">
        <v>4.4000000000000004</v>
      </c>
      <c r="O35" s="189">
        <f t="shared" si="3"/>
        <v>1</v>
      </c>
      <c r="P35" s="4">
        <f t="shared" si="4"/>
        <v>1</v>
      </c>
      <c r="Q35" s="4">
        <f t="shared" si="5"/>
        <v>1</v>
      </c>
      <c r="R35" s="4">
        <f t="shared" si="6"/>
        <v>1</v>
      </c>
      <c r="S35" s="4">
        <f t="shared" si="7"/>
        <v>1</v>
      </c>
      <c r="T35" s="4">
        <f t="shared" si="8"/>
        <v>1</v>
      </c>
      <c r="U35" s="4">
        <f t="shared" si="9"/>
        <v>0</v>
      </c>
      <c r="V35" s="4">
        <f t="shared" si="10"/>
        <v>0</v>
      </c>
      <c r="W35" s="4">
        <f t="shared" si="11"/>
        <v>0</v>
      </c>
      <c r="X35" s="190">
        <f t="shared" si="12"/>
        <v>0</v>
      </c>
      <c r="AB35" s="189">
        <f t="shared" si="13"/>
        <v>1</v>
      </c>
      <c r="AC35" s="4">
        <f t="shared" si="14"/>
        <v>1</v>
      </c>
      <c r="AD35" s="4">
        <f t="shared" si="15"/>
        <v>1</v>
      </c>
      <c r="AE35" s="4">
        <f t="shared" si="16"/>
        <v>1</v>
      </c>
      <c r="AF35" s="4">
        <f t="shared" si="17"/>
        <v>1</v>
      </c>
      <c r="AG35" s="4">
        <f t="shared" si="18"/>
        <v>1</v>
      </c>
      <c r="AH35" s="4">
        <f t="shared" si="19"/>
        <v>1</v>
      </c>
      <c r="AI35" s="4">
        <f t="shared" si="20"/>
        <v>0</v>
      </c>
      <c r="AJ35" s="4">
        <f t="shared" si="21"/>
        <v>0</v>
      </c>
      <c r="AK35" s="190">
        <f t="shared" si="22"/>
        <v>0</v>
      </c>
    </row>
    <row r="36" spans="1:37">
      <c r="A36" s="204">
        <v>39692</v>
      </c>
      <c r="B36" s="4">
        <v>5.6</v>
      </c>
      <c r="C36" s="4">
        <v>5.8</v>
      </c>
      <c r="D36" s="4">
        <v>6</v>
      </c>
      <c r="E36" s="4">
        <v>5.6</v>
      </c>
      <c r="F36" s="4">
        <v>5.3</v>
      </c>
      <c r="G36" s="4">
        <v>5.2</v>
      </c>
      <c r="H36" s="4">
        <v>5</v>
      </c>
      <c r="I36" s="4">
        <v>4.9000000000000004</v>
      </c>
      <c r="J36" s="4">
        <v>4.5999999999999996</v>
      </c>
      <c r="K36" s="4">
        <v>4.7</v>
      </c>
      <c r="L36" s="4">
        <f t="shared" si="2"/>
        <v>5.2700000000000005</v>
      </c>
      <c r="M36" s="264">
        <v>4.8</v>
      </c>
      <c r="O36" s="189">
        <f t="shared" si="3"/>
        <v>1</v>
      </c>
      <c r="P36" s="4">
        <f t="shared" si="4"/>
        <v>1</v>
      </c>
      <c r="Q36" s="4">
        <f t="shared" si="5"/>
        <v>1</v>
      </c>
      <c r="R36" s="4">
        <f t="shared" si="6"/>
        <v>1</v>
      </c>
      <c r="S36" s="4">
        <f t="shared" si="7"/>
        <v>1</v>
      </c>
      <c r="T36" s="4">
        <f t="shared" si="8"/>
        <v>0</v>
      </c>
      <c r="U36" s="4">
        <f t="shared" si="9"/>
        <v>0</v>
      </c>
      <c r="V36" s="4">
        <f t="shared" si="10"/>
        <v>0</v>
      </c>
      <c r="W36" s="4">
        <f t="shared" si="11"/>
        <v>0</v>
      </c>
      <c r="X36" s="190">
        <f t="shared" si="12"/>
        <v>0</v>
      </c>
      <c r="AB36" s="189">
        <f t="shared" si="13"/>
        <v>1</v>
      </c>
      <c r="AC36" s="4">
        <f t="shared" si="14"/>
        <v>1</v>
      </c>
      <c r="AD36" s="4">
        <f t="shared" si="15"/>
        <v>1</v>
      </c>
      <c r="AE36" s="4">
        <f t="shared" si="16"/>
        <v>1</v>
      </c>
      <c r="AF36" s="4">
        <f t="shared" si="17"/>
        <v>1</v>
      </c>
      <c r="AG36" s="4">
        <f t="shared" si="18"/>
        <v>1</v>
      </c>
      <c r="AH36" s="4">
        <f t="shared" si="19"/>
        <v>1</v>
      </c>
      <c r="AI36" s="4">
        <f t="shared" si="20"/>
        <v>1</v>
      </c>
      <c r="AJ36" s="4">
        <f t="shared" si="21"/>
        <v>0</v>
      </c>
      <c r="AK36" s="190">
        <f t="shared" si="22"/>
        <v>0</v>
      </c>
    </row>
    <row r="37" spans="1:37">
      <c r="A37" s="204">
        <v>39722</v>
      </c>
      <c r="B37" s="4">
        <v>5.2</v>
      </c>
      <c r="C37" s="4">
        <v>5.3</v>
      </c>
      <c r="D37" s="4">
        <v>5.6</v>
      </c>
      <c r="E37" s="4">
        <v>5.0999999999999996</v>
      </c>
      <c r="F37" s="4">
        <v>4.8</v>
      </c>
      <c r="G37" s="4">
        <v>4.5999999999999996</v>
      </c>
      <c r="H37" s="4">
        <v>4.4000000000000004</v>
      </c>
      <c r="I37" s="4">
        <v>4.3</v>
      </c>
      <c r="J37" s="4">
        <v>4</v>
      </c>
      <c r="K37" s="4">
        <v>4.0999999999999996</v>
      </c>
      <c r="L37" s="4">
        <f t="shared" si="2"/>
        <v>4.74</v>
      </c>
      <c r="M37" s="264">
        <v>4.2</v>
      </c>
      <c r="O37" s="189">
        <f t="shared" si="3"/>
        <v>1</v>
      </c>
      <c r="P37" s="4">
        <f t="shared" si="4"/>
        <v>1</v>
      </c>
      <c r="Q37" s="4">
        <f t="shared" si="5"/>
        <v>1</v>
      </c>
      <c r="R37" s="4">
        <f t="shared" si="6"/>
        <v>1</v>
      </c>
      <c r="S37" s="4">
        <f t="shared" si="7"/>
        <v>1</v>
      </c>
      <c r="T37" s="4">
        <f t="shared" si="8"/>
        <v>0</v>
      </c>
      <c r="U37" s="4">
        <f t="shared" si="9"/>
        <v>0</v>
      </c>
      <c r="V37" s="4">
        <f t="shared" si="10"/>
        <v>0</v>
      </c>
      <c r="W37" s="4">
        <f t="shared" si="11"/>
        <v>0</v>
      </c>
      <c r="X37" s="190">
        <f t="shared" si="12"/>
        <v>0</v>
      </c>
      <c r="AB37" s="189">
        <f t="shared" si="13"/>
        <v>1</v>
      </c>
      <c r="AC37" s="4">
        <f t="shared" si="14"/>
        <v>1</v>
      </c>
      <c r="AD37" s="4">
        <f t="shared" si="15"/>
        <v>1</v>
      </c>
      <c r="AE37" s="4">
        <f t="shared" si="16"/>
        <v>1</v>
      </c>
      <c r="AF37" s="4">
        <f t="shared" si="17"/>
        <v>1</v>
      </c>
      <c r="AG37" s="4">
        <f t="shared" si="18"/>
        <v>1</v>
      </c>
      <c r="AH37" s="4">
        <f t="shared" si="19"/>
        <v>1</v>
      </c>
      <c r="AI37" s="4">
        <f t="shared" si="20"/>
        <v>1</v>
      </c>
      <c r="AJ37" s="4">
        <f t="shared" si="21"/>
        <v>0</v>
      </c>
      <c r="AK37" s="190">
        <f t="shared" si="22"/>
        <v>0</v>
      </c>
    </row>
    <row r="38" spans="1:37">
      <c r="A38" s="204">
        <v>39753</v>
      </c>
      <c r="B38" s="4">
        <v>5</v>
      </c>
      <c r="C38" s="4">
        <v>5.0999999999999996</v>
      </c>
      <c r="D38" s="4">
        <v>5.4</v>
      </c>
      <c r="E38" s="4">
        <v>4.9000000000000004</v>
      </c>
      <c r="F38" s="4">
        <v>4.5</v>
      </c>
      <c r="G38" s="4">
        <v>4.3</v>
      </c>
      <c r="H38" s="4">
        <v>4.0999999999999996</v>
      </c>
      <c r="I38" s="4">
        <v>3.9</v>
      </c>
      <c r="J38" s="4">
        <v>3.7</v>
      </c>
      <c r="K38" s="4">
        <v>3.8</v>
      </c>
      <c r="L38" s="4">
        <f t="shared" si="2"/>
        <v>4.47</v>
      </c>
      <c r="M38" s="264">
        <v>3.8</v>
      </c>
      <c r="O38" s="189">
        <f t="shared" si="3"/>
        <v>1</v>
      </c>
      <c r="P38" s="4">
        <f t="shared" si="4"/>
        <v>1</v>
      </c>
      <c r="Q38" s="4">
        <f t="shared" si="5"/>
        <v>1</v>
      </c>
      <c r="R38" s="4">
        <f t="shared" si="6"/>
        <v>1</v>
      </c>
      <c r="S38" s="4">
        <f t="shared" si="7"/>
        <v>1</v>
      </c>
      <c r="T38" s="4">
        <f t="shared" si="8"/>
        <v>0</v>
      </c>
      <c r="U38" s="4">
        <f t="shared" si="9"/>
        <v>0</v>
      </c>
      <c r="V38" s="4">
        <f t="shared" si="10"/>
        <v>0</v>
      </c>
      <c r="W38" s="4">
        <f t="shared" si="11"/>
        <v>0</v>
      </c>
      <c r="X38" s="190">
        <f t="shared" si="12"/>
        <v>0</v>
      </c>
      <c r="AB38" s="189">
        <f t="shared" si="13"/>
        <v>1</v>
      </c>
      <c r="AC38" s="4">
        <f t="shared" si="14"/>
        <v>1</v>
      </c>
      <c r="AD38" s="4">
        <f t="shared" si="15"/>
        <v>1</v>
      </c>
      <c r="AE38" s="4">
        <f t="shared" si="16"/>
        <v>1</v>
      </c>
      <c r="AF38" s="4">
        <f t="shared" si="17"/>
        <v>1</v>
      </c>
      <c r="AG38" s="4">
        <f t="shared" si="18"/>
        <v>1</v>
      </c>
      <c r="AH38" s="4">
        <f t="shared" si="19"/>
        <v>1</v>
      </c>
      <c r="AI38" s="4">
        <f t="shared" si="20"/>
        <v>1</v>
      </c>
      <c r="AJ38" s="4">
        <f t="shared" si="21"/>
        <v>0</v>
      </c>
      <c r="AK38" s="190">
        <f t="shared" si="22"/>
        <v>0</v>
      </c>
    </row>
    <row r="39" spans="1:37">
      <c r="A39" s="204">
        <v>39783</v>
      </c>
      <c r="B39" s="4">
        <v>4.3</v>
      </c>
      <c r="C39" s="4">
        <v>4.3</v>
      </c>
      <c r="D39" s="4">
        <v>4.5</v>
      </c>
      <c r="E39" s="4">
        <v>4.0999999999999996</v>
      </c>
      <c r="F39" s="4">
        <v>3.7</v>
      </c>
      <c r="G39" s="4">
        <v>3.5</v>
      </c>
      <c r="H39" s="4">
        <v>3.2</v>
      </c>
      <c r="I39" s="4">
        <v>3</v>
      </c>
      <c r="J39" s="4">
        <v>2.6</v>
      </c>
      <c r="K39" s="4">
        <v>2.9</v>
      </c>
      <c r="L39" s="4">
        <f t="shared" si="2"/>
        <v>3.6099999999999994</v>
      </c>
      <c r="M39" s="264">
        <v>3</v>
      </c>
      <c r="O39" s="189">
        <f t="shared" si="3"/>
        <v>1</v>
      </c>
      <c r="P39" s="4">
        <f t="shared" si="4"/>
        <v>1</v>
      </c>
      <c r="Q39" s="4">
        <f t="shared" si="5"/>
        <v>1</v>
      </c>
      <c r="R39" s="4">
        <f t="shared" si="6"/>
        <v>1</v>
      </c>
      <c r="S39" s="4">
        <f t="shared" si="7"/>
        <v>1</v>
      </c>
      <c r="T39" s="4">
        <f t="shared" si="8"/>
        <v>0</v>
      </c>
      <c r="U39" s="4">
        <f t="shared" si="9"/>
        <v>0</v>
      </c>
      <c r="V39" s="4">
        <f t="shared" si="10"/>
        <v>0</v>
      </c>
      <c r="W39" s="4">
        <f t="shared" si="11"/>
        <v>0</v>
      </c>
      <c r="X39" s="190">
        <f t="shared" si="12"/>
        <v>0</v>
      </c>
      <c r="AB39" s="189">
        <f t="shared" si="13"/>
        <v>1</v>
      </c>
      <c r="AC39" s="4">
        <f t="shared" si="14"/>
        <v>1</v>
      </c>
      <c r="AD39" s="4">
        <f t="shared" si="15"/>
        <v>1</v>
      </c>
      <c r="AE39" s="4">
        <f t="shared" si="16"/>
        <v>1</v>
      </c>
      <c r="AF39" s="4">
        <f t="shared" si="17"/>
        <v>1</v>
      </c>
      <c r="AG39" s="4">
        <f t="shared" si="18"/>
        <v>1</v>
      </c>
      <c r="AH39" s="4">
        <f t="shared" si="19"/>
        <v>1</v>
      </c>
      <c r="AI39" s="4">
        <f t="shared" si="20"/>
        <v>0</v>
      </c>
      <c r="AJ39" s="4">
        <f t="shared" si="21"/>
        <v>0</v>
      </c>
      <c r="AK39" s="190">
        <f t="shared" si="22"/>
        <v>0</v>
      </c>
    </row>
    <row r="40" spans="1:37">
      <c r="A40" s="204">
        <v>39814</v>
      </c>
      <c r="B40" s="4">
        <v>4.2</v>
      </c>
      <c r="C40" s="4">
        <v>4.3</v>
      </c>
      <c r="D40" s="4">
        <v>4.4000000000000004</v>
      </c>
      <c r="E40" s="4">
        <v>4.2</v>
      </c>
      <c r="F40" s="4">
        <v>3.7</v>
      </c>
      <c r="G40" s="4">
        <v>3.3</v>
      </c>
      <c r="H40" s="4">
        <v>3.1</v>
      </c>
      <c r="I40" s="4">
        <v>2.8</v>
      </c>
      <c r="J40" s="4">
        <v>2.4</v>
      </c>
      <c r="K40" s="4">
        <v>2.8</v>
      </c>
      <c r="L40" s="4">
        <f t="shared" si="2"/>
        <v>3.5200000000000005</v>
      </c>
      <c r="M40" s="264">
        <v>2.9</v>
      </c>
      <c r="O40" s="189">
        <f t="shared" si="3"/>
        <v>1</v>
      </c>
      <c r="P40" s="4">
        <f t="shared" si="4"/>
        <v>1</v>
      </c>
      <c r="Q40" s="4">
        <f t="shared" si="5"/>
        <v>1</v>
      </c>
      <c r="R40" s="4">
        <f t="shared" si="6"/>
        <v>1</v>
      </c>
      <c r="S40" s="4">
        <f t="shared" si="7"/>
        <v>1</v>
      </c>
      <c r="T40" s="4">
        <f t="shared" si="8"/>
        <v>0</v>
      </c>
      <c r="U40" s="4">
        <f t="shared" si="9"/>
        <v>0</v>
      </c>
      <c r="V40" s="4">
        <f t="shared" si="10"/>
        <v>0</v>
      </c>
      <c r="W40" s="4">
        <f t="shared" si="11"/>
        <v>0</v>
      </c>
      <c r="X40" s="190">
        <f t="shared" si="12"/>
        <v>0</v>
      </c>
      <c r="AB40" s="189">
        <f t="shared" si="13"/>
        <v>1</v>
      </c>
      <c r="AC40" s="4">
        <f t="shared" si="14"/>
        <v>1</v>
      </c>
      <c r="AD40" s="4">
        <f t="shared" si="15"/>
        <v>1</v>
      </c>
      <c r="AE40" s="4">
        <f t="shared" si="16"/>
        <v>1</v>
      </c>
      <c r="AF40" s="4">
        <f t="shared" si="17"/>
        <v>1</v>
      </c>
      <c r="AG40" s="4">
        <f t="shared" si="18"/>
        <v>1</v>
      </c>
      <c r="AH40" s="4">
        <f t="shared" si="19"/>
        <v>1</v>
      </c>
      <c r="AI40" s="4">
        <f t="shared" si="20"/>
        <v>0</v>
      </c>
      <c r="AJ40" s="4">
        <f t="shared" si="21"/>
        <v>0</v>
      </c>
      <c r="AK40" s="190">
        <f t="shared" si="22"/>
        <v>0</v>
      </c>
    </row>
    <row r="41" spans="1:37">
      <c r="A41" s="204">
        <v>39845</v>
      </c>
      <c r="B41" s="4">
        <v>4.0999999999999996</v>
      </c>
      <c r="C41" s="4">
        <v>4.2</v>
      </c>
      <c r="D41" s="4">
        <v>4.3</v>
      </c>
      <c r="E41" s="4">
        <v>4.0999999999999996</v>
      </c>
      <c r="F41" s="4">
        <v>3.7</v>
      </c>
      <c r="G41" s="4">
        <v>3.4</v>
      </c>
      <c r="H41" s="4">
        <v>3.2</v>
      </c>
      <c r="I41" s="4">
        <v>3</v>
      </c>
      <c r="J41" s="4">
        <v>2.6</v>
      </c>
      <c r="K41" s="4">
        <v>2.9</v>
      </c>
      <c r="L41" s="4">
        <f t="shared" si="2"/>
        <v>3.55</v>
      </c>
      <c r="M41" s="264">
        <v>3.1</v>
      </c>
      <c r="O41" s="189">
        <f t="shared" si="3"/>
        <v>1</v>
      </c>
      <c r="P41" s="4">
        <f t="shared" si="4"/>
        <v>1</v>
      </c>
      <c r="Q41" s="4">
        <f t="shared" si="5"/>
        <v>1</v>
      </c>
      <c r="R41" s="4">
        <f t="shared" si="6"/>
        <v>1</v>
      </c>
      <c r="S41" s="4">
        <f t="shared" si="7"/>
        <v>1</v>
      </c>
      <c r="T41" s="4">
        <f t="shared" si="8"/>
        <v>0</v>
      </c>
      <c r="U41" s="4">
        <f t="shared" si="9"/>
        <v>0</v>
      </c>
      <c r="V41" s="4">
        <f t="shared" si="10"/>
        <v>0</v>
      </c>
      <c r="W41" s="4">
        <f t="shared" si="11"/>
        <v>0</v>
      </c>
      <c r="X41" s="190">
        <f t="shared" si="12"/>
        <v>0</v>
      </c>
      <c r="AB41" s="189">
        <f t="shared" si="13"/>
        <v>1</v>
      </c>
      <c r="AC41" s="4">
        <f t="shared" si="14"/>
        <v>1</v>
      </c>
      <c r="AD41" s="4">
        <f t="shared" si="15"/>
        <v>1</v>
      </c>
      <c r="AE41" s="4">
        <f t="shared" si="16"/>
        <v>1</v>
      </c>
      <c r="AF41" s="4">
        <f t="shared" si="17"/>
        <v>1</v>
      </c>
      <c r="AG41" s="4">
        <f t="shared" si="18"/>
        <v>1</v>
      </c>
      <c r="AH41" s="4">
        <f t="shared" si="19"/>
        <v>1</v>
      </c>
      <c r="AI41" s="4">
        <f t="shared" si="20"/>
        <v>0</v>
      </c>
      <c r="AJ41" s="4">
        <f t="shared" si="21"/>
        <v>0</v>
      </c>
      <c r="AK41" s="190">
        <f t="shared" si="22"/>
        <v>0</v>
      </c>
    </row>
    <row r="42" spans="1:37">
      <c r="A42" s="204">
        <v>39873</v>
      </c>
      <c r="B42" s="4">
        <v>3.8</v>
      </c>
      <c r="C42" s="4">
        <v>3.9</v>
      </c>
      <c r="D42" s="4">
        <v>3.9</v>
      </c>
      <c r="E42" s="4">
        <v>3.8</v>
      </c>
      <c r="F42" s="4">
        <v>3.4</v>
      </c>
      <c r="G42" s="4">
        <v>3.1</v>
      </c>
      <c r="H42" s="4">
        <v>2.9</v>
      </c>
      <c r="I42" s="4">
        <v>2.7</v>
      </c>
      <c r="J42" s="4">
        <v>2.4</v>
      </c>
      <c r="K42" s="4">
        <v>2.6</v>
      </c>
      <c r="L42" s="4">
        <f t="shared" si="2"/>
        <v>3.2499999999999991</v>
      </c>
      <c r="M42" s="264">
        <v>2.8</v>
      </c>
      <c r="O42" s="189">
        <f t="shared" si="3"/>
        <v>1</v>
      </c>
      <c r="P42" s="4">
        <f t="shared" si="4"/>
        <v>1</v>
      </c>
      <c r="Q42" s="4">
        <f t="shared" si="5"/>
        <v>1</v>
      </c>
      <c r="R42" s="4">
        <f t="shared" si="6"/>
        <v>1</v>
      </c>
      <c r="S42" s="4">
        <f t="shared" si="7"/>
        <v>1</v>
      </c>
      <c r="T42" s="4">
        <f t="shared" si="8"/>
        <v>0</v>
      </c>
      <c r="U42" s="4">
        <f t="shared" si="9"/>
        <v>0</v>
      </c>
      <c r="V42" s="4">
        <f t="shared" si="10"/>
        <v>0</v>
      </c>
      <c r="W42" s="4">
        <f t="shared" si="11"/>
        <v>0</v>
      </c>
      <c r="X42" s="190">
        <f t="shared" si="12"/>
        <v>0</v>
      </c>
      <c r="AB42" s="189">
        <f t="shared" si="13"/>
        <v>1</v>
      </c>
      <c r="AC42" s="4">
        <f t="shared" si="14"/>
        <v>1</v>
      </c>
      <c r="AD42" s="4">
        <f t="shared" si="15"/>
        <v>1</v>
      </c>
      <c r="AE42" s="4">
        <f t="shared" si="16"/>
        <v>1</v>
      </c>
      <c r="AF42" s="4">
        <f t="shared" si="17"/>
        <v>1</v>
      </c>
      <c r="AG42" s="4">
        <f t="shared" si="18"/>
        <v>1</v>
      </c>
      <c r="AH42" s="4">
        <f t="shared" si="19"/>
        <v>1</v>
      </c>
      <c r="AI42" s="4">
        <f t="shared" si="20"/>
        <v>0</v>
      </c>
      <c r="AJ42" s="4">
        <f t="shared" si="21"/>
        <v>0</v>
      </c>
      <c r="AK42" s="190">
        <f t="shared" si="22"/>
        <v>0</v>
      </c>
    </row>
    <row r="43" spans="1:37">
      <c r="A43" s="204">
        <v>39904</v>
      </c>
      <c r="B43" s="4">
        <v>3</v>
      </c>
      <c r="C43" s="4">
        <v>3.1</v>
      </c>
      <c r="D43" s="4">
        <v>3.1</v>
      </c>
      <c r="E43" s="4">
        <v>3</v>
      </c>
      <c r="F43" s="4">
        <v>2.7</v>
      </c>
      <c r="G43" s="4">
        <v>2.5</v>
      </c>
      <c r="H43" s="4">
        <v>2.2999999999999998</v>
      </c>
      <c r="I43" s="4">
        <v>2.2000000000000002</v>
      </c>
      <c r="J43" s="4">
        <v>1.9</v>
      </c>
      <c r="K43" s="4">
        <v>2.2000000000000002</v>
      </c>
      <c r="L43" s="4">
        <f t="shared" si="2"/>
        <v>2.5999999999999996</v>
      </c>
      <c r="M43" s="264">
        <v>2.2999999999999998</v>
      </c>
      <c r="O43" s="189">
        <f t="shared" si="3"/>
        <v>1</v>
      </c>
      <c r="P43" s="4">
        <f t="shared" si="4"/>
        <v>1</v>
      </c>
      <c r="Q43" s="4">
        <f t="shared" si="5"/>
        <v>1</v>
      </c>
      <c r="R43" s="4">
        <f t="shared" si="6"/>
        <v>1</v>
      </c>
      <c r="S43" s="4">
        <f t="shared" si="7"/>
        <v>1</v>
      </c>
      <c r="T43" s="4">
        <f t="shared" si="8"/>
        <v>0</v>
      </c>
      <c r="U43" s="4">
        <f t="shared" si="9"/>
        <v>0</v>
      </c>
      <c r="V43" s="4">
        <f t="shared" si="10"/>
        <v>0</v>
      </c>
      <c r="W43" s="4">
        <f t="shared" si="11"/>
        <v>0</v>
      </c>
      <c r="X43" s="190">
        <f t="shared" si="12"/>
        <v>0</v>
      </c>
      <c r="AB43" s="189">
        <f t="shared" si="13"/>
        <v>1</v>
      </c>
      <c r="AC43" s="4">
        <f t="shared" si="14"/>
        <v>1</v>
      </c>
      <c r="AD43" s="4">
        <f t="shared" si="15"/>
        <v>1</v>
      </c>
      <c r="AE43" s="4">
        <f t="shared" si="16"/>
        <v>1</v>
      </c>
      <c r="AF43" s="4">
        <f t="shared" si="17"/>
        <v>1</v>
      </c>
      <c r="AG43" s="4">
        <f t="shared" si="18"/>
        <v>1</v>
      </c>
      <c r="AH43" s="4">
        <f t="shared" si="19"/>
        <v>0</v>
      </c>
      <c r="AI43" s="4">
        <f t="shared" si="20"/>
        <v>0</v>
      </c>
      <c r="AJ43" s="4">
        <f t="shared" si="21"/>
        <v>0</v>
      </c>
      <c r="AK43" s="190">
        <f t="shared" si="22"/>
        <v>0</v>
      </c>
    </row>
    <row r="44" spans="1:37">
      <c r="A44" s="204">
        <v>39934</v>
      </c>
      <c r="B44" s="4">
        <v>2.7</v>
      </c>
      <c r="C44" s="4">
        <v>2.8</v>
      </c>
      <c r="D44" s="4">
        <v>2.9</v>
      </c>
      <c r="E44" s="4">
        <v>2.8</v>
      </c>
      <c r="F44" s="4">
        <v>2.5</v>
      </c>
      <c r="G44" s="4">
        <v>2.2999999999999998</v>
      </c>
      <c r="H44" s="4">
        <v>2.2000000000000002</v>
      </c>
      <c r="I44" s="4">
        <v>2.1</v>
      </c>
      <c r="J44" s="4">
        <v>1.8</v>
      </c>
      <c r="K44" s="4">
        <v>2</v>
      </c>
      <c r="L44" s="4">
        <f t="shared" si="2"/>
        <v>2.41</v>
      </c>
      <c r="M44" s="264">
        <v>2.1</v>
      </c>
      <c r="O44" s="189">
        <f t="shared" si="3"/>
        <v>1</v>
      </c>
      <c r="P44" s="4">
        <f t="shared" si="4"/>
        <v>1</v>
      </c>
      <c r="Q44" s="4">
        <f t="shared" si="5"/>
        <v>1</v>
      </c>
      <c r="R44" s="4">
        <f t="shared" si="6"/>
        <v>1</v>
      </c>
      <c r="S44" s="4">
        <f t="shared" si="7"/>
        <v>1</v>
      </c>
      <c r="T44" s="4">
        <f t="shared" si="8"/>
        <v>0</v>
      </c>
      <c r="U44" s="4">
        <f t="shared" si="9"/>
        <v>0</v>
      </c>
      <c r="V44" s="4">
        <f t="shared" si="10"/>
        <v>0</v>
      </c>
      <c r="W44" s="4">
        <f t="shared" si="11"/>
        <v>0</v>
      </c>
      <c r="X44" s="190">
        <f t="shared" si="12"/>
        <v>0</v>
      </c>
      <c r="AB44" s="189">
        <f t="shared" si="13"/>
        <v>1</v>
      </c>
      <c r="AC44" s="4">
        <f t="shared" si="14"/>
        <v>1</v>
      </c>
      <c r="AD44" s="4">
        <f t="shared" si="15"/>
        <v>1</v>
      </c>
      <c r="AE44" s="4">
        <f t="shared" si="16"/>
        <v>1</v>
      </c>
      <c r="AF44" s="4">
        <f t="shared" si="17"/>
        <v>1</v>
      </c>
      <c r="AG44" s="4">
        <f t="shared" si="18"/>
        <v>1</v>
      </c>
      <c r="AH44" s="4">
        <f t="shared" si="19"/>
        <v>1</v>
      </c>
      <c r="AI44" s="4">
        <f t="shared" si="20"/>
        <v>0</v>
      </c>
      <c r="AJ44" s="4">
        <f t="shared" si="21"/>
        <v>0</v>
      </c>
      <c r="AK44" s="190">
        <f t="shared" si="22"/>
        <v>0</v>
      </c>
    </row>
    <row r="45" spans="1:37">
      <c r="A45" s="204">
        <v>39965</v>
      </c>
      <c r="B45" s="4">
        <v>2.2000000000000002</v>
      </c>
      <c r="C45" s="4">
        <v>2.2999999999999998</v>
      </c>
      <c r="D45" s="4">
        <v>2.4</v>
      </c>
      <c r="E45" s="4">
        <v>2.2999999999999998</v>
      </c>
      <c r="F45" s="4">
        <v>2</v>
      </c>
      <c r="G45" s="4">
        <v>1.9</v>
      </c>
      <c r="H45" s="4">
        <v>1.7</v>
      </c>
      <c r="I45" s="4">
        <v>1.6</v>
      </c>
      <c r="J45" s="4">
        <v>1.4</v>
      </c>
      <c r="K45" s="4">
        <v>1.6</v>
      </c>
      <c r="L45" s="4">
        <f t="shared" si="2"/>
        <v>1.94</v>
      </c>
      <c r="M45" s="264">
        <v>1.7</v>
      </c>
      <c r="O45" s="189">
        <f t="shared" si="3"/>
        <v>1</v>
      </c>
      <c r="P45" s="4">
        <f t="shared" si="4"/>
        <v>1</v>
      </c>
      <c r="Q45" s="4">
        <f t="shared" si="5"/>
        <v>1</v>
      </c>
      <c r="R45" s="4">
        <f t="shared" si="6"/>
        <v>1</v>
      </c>
      <c r="S45" s="4">
        <f t="shared" si="7"/>
        <v>1</v>
      </c>
      <c r="T45" s="4">
        <f t="shared" si="8"/>
        <v>0</v>
      </c>
      <c r="U45" s="4">
        <f t="shared" si="9"/>
        <v>0</v>
      </c>
      <c r="V45" s="4">
        <f t="shared" si="10"/>
        <v>0</v>
      </c>
      <c r="W45" s="4">
        <f t="shared" si="11"/>
        <v>0</v>
      </c>
      <c r="X45" s="190">
        <f t="shared" si="12"/>
        <v>0</v>
      </c>
      <c r="AB45" s="189">
        <f t="shared" si="13"/>
        <v>1</v>
      </c>
      <c r="AC45" s="4">
        <f t="shared" si="14"/>
        <v>1</v>
      </c>
      <c r="AD45" s="4">
        <f t="shared" si="15"/>
        <v>1</v>
      </c>
      <c r="AE45" s="4">
        <f t="shared" si="16"/>
        <v>1</v>
      </c>
      <c r="AF45" s="4">
        <f t="shared" si="17"/>
        <v>1</v>
      </c>
      <c r="AG45" s="4">
        <f t="shared" si="18"/>
        <v>1</v>
      </c>
      <c r="AH45" s="4">
        <f t="shared" si="19"/>
        <v>0</v>
      </c>
      <c r="AI45" s="4">
        <f t="shared" si="20"/>
        <v>0</v>
      </c>
      <c r="AJ45" s="4">
        <f t="shared" si="21"/>
        <v>0</v>
      </c>
      <c r="AK45" s="190">
        <f t="shared" si="22"/>
        <v>0</v>
      </c>
    </row>
    <row r="46" spans="1:37">
      <c r="A46" s="204">
        <v>39995</v>
      </c>
      <c r="B46" s="4">
        <v>2</v>
      </c>
      <c r="C46" s="4">
        <v>2.2000000000000002</v>
      </c>
      <c r="D46" s="4">
        <v>2.4</v>
      </c>
      <c r="E46" s="4">
        <v>2.2000000000000002</v>
      </c>
      <c r="F46" s="4">
        <v>1.9</v>
      </c>
      <c r="G46" s="4">
        <v>1.7</v>
      </c>
      <c r="H46" s="4">
        <v>1.7</v>
      </c>
      <c r="I46" s="4">
        <v>1.6</v>
      </c>
      <c r="J46" s="4">
        <v>1.4</v>
      </c>
      <c r="K46" s="4">
        <v>1.6</v>
      </c>
      <c r="L46" s="4">
        <f t="shared" si="2"/>
        <v>1.8699999999999999</v>
      </c>
      <c r="M46" s="264">
        <v>1.6</v>
      </c>
      <c r="O46" s="189">
        <f t="shared" si="3"/>
        <v>1</v>
      </c>
      <c r="P46" s="4">
        <f t="shared" si="4"/>
        <v>1</v>
      </c>
      <c r="Q46" s="4">
        <f t="shared" si="5"/>
        <v>1</v>
      </c>
      <c r="R46" s="4">
        <f t="shared" si="6"/>
        <v>1</v>
      </c>
      <c r="S46" s="4">
        <f t="shared" si="7"/>
        <v>1</v>
      </c>
      <c r="T46" s="4">
        <f t="shared" si="8"/>
        <v>0</v>
      </c>
      <c r="U46" s="4">
        <f t="shared" si="9"/>
        <v>0</v>
      </c>
      <c r="V46" s="4">
        <f t="shared" si="10"/>
        <v>0</v>
      </c>
      <c r="W46" s="4">
        <f t="shared" si="11"/>
        <v>0</v>
      </c>
      <c r="X46" s="190">
        <f t="shared" si="12"/>
        <v>0</v>
      </c>
      <c r="AB46" s="189">
        <f t="shared" si="13"/>
        <v>1</v>
      </c>
      <c r="AC46" s="4">
        <f t="shared" si="14"/>
        <v>1</v>
      </c>
      <c r="AD46" s="4">
        <f t="shared" si="15"/>
        <v>1</v>
      </c>
      <c r="AE46" s="4">
        <f t="shared" si="16"/>
        <v>1</v>
      </c>
      <c r="AF46" s="4">
        <f t="shared" si="17"/>
        <v>1</v>
      </c>
      <c r="AG46" s="4">
        <f t="shared" si="18"/>
        <v>1</v>
      </c>
      <c r="AH46" s="4">
        <f t="shared" si="19"/>
        <v>1</v>
      </c>
      <c r="AI46" s="4">
        <f t="shared" si="20"/>
        <v>0</v>
      </c>
      <c r="AJ46" s="4">
        <f t="shared" si="21"/>
        <v>0</v>
      </c>
      <c r="AK46" s="190">
        <f t="shared" si="22"/>
        <v>0</v>
      </c>
    </row>
    <row r="47" spans="1:37">
      <c r="A47" s="204">
        <v>40026</v>
      </c>
      <c r="B47" s="4">
        <v>1.5</v>
      </c>
      <c r="C47" s="4">
        <v>1.6</v>
      </c>
      <c r="D47" s="4">
        <v>1.8</v>
      </c>
      <c r="E47" s="4">
        <v>1.7</v>
      </c>
      <c r="F47" s="4">
        <v>1.5</v>
      </c>
      <c r="G47" s="4">
        <v>1.4</v>
      </c>
      <c r="H47" s="4">
        <v>1.4</v>
      </c>
      <c r="I47" s="4">
        <v>1.4</v>
      </c>
      <c r="J47" s="4">
        <v>1.3</v>
      </c>
      <c r="K47" s="4">
        <v>1.5</v>
      </c>
      <c r="L47" s="4">
        <f t="shared" si="2"/>
        <v>1.5100000000000002</v>
      </c>
      <c r="M47" s="264">
        <v>1.4</v>
      </c>
      <c r="O47" s="189">
        <f t="shared" si="3"/>
        <v>0</v>
      </c>
      <c r="P47" s="4">
        <f t="shared" si="4"/>
        <v>1</v>
      </c>
      <c r="Q47" s="4">
        <f t="shared" si="5"/>
        <v>1</v>
      </c>
      <c r="R47" s="4">
        <f t="shared" si="6"/>
        <v>1</v>
      </c>
      <c r="S47" s="4">
        <f t="shared" si="7"/>
        <v>0</v>
      </c>
      <c r="T47" s="4">
        <f t="shared" si="8"/>
        <v>0</v>
      </c>
      <c r="U47" s="4">
        <f t="shared" si="9"/>
        <v>0</v>
      </c>
      <c r="V47" s="4">
        <f t="shared" si="10"/>
        <v>0</v>
      </c>
      <c r="W47" s="4">
        <f t="shared" si="11"/>
        <v>0</v>
      </c>
      <c r="X47" s="190">
        <f t="shared" si="12"/>
        <v>0</v>
      </c>
      <c r="AB47" s="189">
        <f t="shared" si="13"/>
        <v>1</v>
      </c>
      <c r="AC47" s="4">
        <f t="shared" si="14"/>
        <v>1</v>
      </c>
      <c r="AD47" s="4">
        <f t="shared" si="15"/>
        <v>1</v>
      </c>
      <c r="AE47" s="4">
        <f t="shared" si="16"/>
        <v>1</v>
      </c>
      <c r="AF47" s="4">
        <f t="shared" si="17"/>
        <v>1</v>
      </c>
      <c r="AG47" s="4">
        <f t="shared" si="18"/>
        <v>0</v>
      </c>
      <c r="AH47" s="4">
        <f t="shared" si="19"/>
        <v>0</v>
      </c>
      <c r="AI47" s="4">
        <f t="shared" si="20"/>
        <v>0</v>
      </c>
      <c r="AJ47" s="4">
        <f t="shared" si="21"/>
        <v>0</v>
      </c>
      <c r="AK47" s="190">
        <f t="shared" si="22"/>
        <v>1</v>
      </c>
    </row>
    <row r="48" spans="1:37">
      <c r="A48" s="204">
        <v>40057</v>
      </c>
      <c r="B48" s="4">
        <v>0.9</v>
      </c>
      <c r="C48" s="4">
        <v>0.8</v>
      </c>
      <c r="D48" s="4">
        <v>0.9</v>
      </c>
      <c r="E48" s="4">
        <v>1</v>
      </c>
      <c r="F48" s="4">
        <v>1</v>
      </c>
      <c r="G48" s="4">
        <v>0.9</v>
      </c>
      <c r="H48" s="4">
        <v>0.9</v>
      </c>
      <c r="I48" s="4">
        <v>1</v>
      </c>
      <c r="J48" s="4">
        <v>0.9</v>
      </c>
      <c r="K48" s="4">
        <v>1.1000000000000001</v>
      </c>
      <c r="L48" s="4">
        <f t="shared" si="2"/>
        <v>0.94000000000000006</v>
      </c>
      <c r="M48" s="264">
        <v>1</v>
      </c>
      <c r="O48" s="189">
        <f t="shared" si="3"/>
        <v>0</v>
      </c>
      <c r="P48" s="4">
        <f t="shared" si="4"/>
        <v>0</v>
      </c>
      <c r="Q48" s="4">
        <f t="shared" si="5"/>
        <v>0</v>
      </c>
      <c r="R48" s="4">
        <f t="shared" si="6"/>
        <v>1</v>
      </c>
      <c r="S48" s="4">
        <f t="shared" si="7"/>
        <v>1</v>
      </c>
      <c r="T48" s="4">
        <f t="shared" si="8"/>
        <v>0</v>
      </c>
      <c r="U48" s="4">
        <f t="shared" si="9"/>
        <v>0</v>
      </c>
      <c r="V48" s="4">
        <f t="shared" si="10"/>
        <v>1</v>
      </c>
      <c r="W48" s="4">
        <f t="shared" si="11"/>
        <v>0</v>
      </c>
      <c r="X48" s="190">
        <f t="shared" si="12"/>
        <v>1</v>
      </c>
      <c r="AB48" s="189">
        <f t="shared" si="13"/>
        <v>0</v>
      </c>
      <c r="AC48" s="4">
        <f t="shared" si="14"/>
        <v>0</v>
      </c>
      <c r="AD48" s="4">
        <f t="shared" si="15"/>
        <v>0</v>
      </c>
      <c r="AE48" s="4">
        <f t="shared" si="16"/>
        <v>0</v>
      </c>
      <c r="AF48" s="4">
        <f t="shared" si="17"/>
        <v>0</v>
      </c>
      <c r="AG48" s="4">
        <f t="shared" si="18"/>
        <v>0</v>
      </c>
      <c r="AH48" s="4">
        <f t="shared" si="19"/>
        <v>0</v>
      </c>
      <c r="AI48" s="4">
        <f t="shared" si="20"/>
        <v>0</v>
      </c>
      <c r="AJ48" s="4">
        <f t="shared" si="21"/>
        <v>0</v>
      </c>
      <c r="AK48" s="190">
        <f t="shared" si="22"/>
        <v>1</v>
      </c>
    </row>
    <row r="49" spans="1:37">
      <c r="A49" s="204">
        <v>40087</v>
      </c>
      <c r="B49" s="4">
        <v>1</v>
      </c>
      <c r="C49" s="4">
        <v>0.9</v>
      </c>
      <c r="D49" s="4">
        <v>1</v>
      </c>
      <c r="E49" s="4">
        <v>1.2</v>
      </c>
      <c r="F49" s="4">
        <v>1.2</v>
      </c>
      <c r="G49" s="4">
        <v>1.1000000000000001</v>
      </c>
      <c r="H49" s="4">
        <v>1.1000000000000001</v>
      </c>
      <c r="I49" s="4">
        <v>1.2</v>
      </c>
      <c r="J49" s="4">
        <v>1.1000000000000001</v>
      </c>
      <c r="K49" s="4">
        <v>1.3</v>
      </c>
      <c r="L49" s="4">
        <f t="shared" si="2"/>
        <v>1.1099999999999999</v>
      </c>
      <c r="M49" s="264">
        <v>1.2</v>
      </c>
      <c r="O49" s="189">
        <f t="shared" si="3"/>
        <v>0</v>
      </c>
      <c r="P49" s="4">
        <f t="shared" si="4"/>
        <v>0</v>
      </c>
      <c r="Q49" s="4">
        <f t="shared" si="5"/>
        <v>0</v>
      </c>
      <c r="R49" s="4">
        <f t="shared" si="6"/>
        <v>1</v>
      </c>
      <c r="S49" s="4">
        <f t="shared" si="7"/>
        <v>1</v>
      </c>
      <c r="T49" s="4">
        <f t="shared" si="8"/>
        <v>0</v>
      </c>
      <c r="U49" s="4">
        <f t="shared" si="9"/>
        <v>0</v>
      </c>
      <c r="V49" s="4">
        <f t="shared" si="10"/>
        <v>1</v>
      </c>
      <c r="W49" s="4">
        <f t="shared" si="11"/>
        <v>0</v>
      </c>
      <c r="X49" s="190">
        <f t="shared" si="12"/>
        <v>1</v>
      </c>
      <c r="AB49" s="189">
        <f t="shared" si="13"/>
        <v>0</v>
      </c>
      <c r="AC49" s="4">
        <f t="shared" si="14"/>
        <v>0</v>
      </c>
      <c r="AD49" s="4">
        <f t="shared" si="15"/>
        <v>0</v>
      </c>
      <c r="AE49" s="4">
        <f t="shared" si="16"/>
        <v>0</v>
      </c>
      <c r="AF49" s="4">
        <f t="shared" si="17"/>
        <v>0</v>
      </c>
      <c r="AG49" s="4">
        <f t="shared" si="18"/>
        <v>0</v>
      </c>
      <c r="AH49" s="4">
        <f t="shared" si="19"/>
        <v>0</v>
      </c>
      <c r="AI49" s="4">
        <f t="shared" si="20"/>
        <v>0</v>
      </c>
      <c r="AJ49" s="4">
        <f t="shared" si="21"/>
        <v>0</v>
      </c>
      <c r="AK49" s="190">
        <f t="shared" si="22"/>
        <v>1</v>
      </c>
    </row>
    <row r="50" spans="1:37">
      <c r="A50" s="204">
        <v>40118</v>
      </c>
      <c r="B50" s="4">
        <v>1</v>
      </c>
      <c r="C50" s="4">
        <v>1</v>
      </c>
      <c r="D50" s="4">
        <v>1.1000000000000001</v>
      </c>
      <c r="E50" s="4">
        <v>1.3</v>
      </c>
      <c r="F50" s="4">
        <v>1.4</v>
      </c>
      <c r="G50" s="4">
        <v>1.4</v>
      </c>
      <c r="H50" s="4">
        <v>1.4</v>
      </c>
      <c r="I50" s="4">
        <v>1.5</v>
      </c>
      <c r="J50" s="4">
        <v>1.3</v>
      </c>
      <c r="K50" s="4">
        <v>1.5</v>
      </c>
      <c r="L50" s="4">
        <f t="shared" si="2"/>
        <v>1.2900000000000003</v>
      </c>
      <c r="M50" s="264">
        <v>1.5</v>
      </c>
      <c r="O50" s="189">
        <f t="shared" si="3"/>
        <v>0</v>
      </c>
      <c r="P50" s="4">
        <f t="shared" si="4"/>
        <v>0</v>
      </c>
      <c r="Q50" s="4">
        <f t="shared" si="5"/>
        <v>0</v>
      </c>
      <c r="R50" s="4">
        <f t="shared" si="6"/>
        <v>1</v>
      </c>
      <c r="S50" s="4">
        <f t="shared" si="7"/>
        <v>1</v>
      </c>
      <c r="T50" s="4">
        <f t="shared" si="8"/>
        <v>1</v>
      </c>
      <c r="U50" s="4">
        <f t="shared" si="9"/>
        <v>1</v>
      </c>
      <c r="V50" s="4">
        <f t="shared" si="10"/>
        <v>1</v>
      </c>
      <c r="W50" s="4">
        <f t="shared" si="11"/>
        <v>1</v>
      </c>
      <c r="X50" s="190">
        <f t="shared" si="12"/>
        <v>1</v>
      </c>
      <c r="AB50" s="189">
        <f t="shared" si="13"/>
        <v>0</v>
      </c>
      <c r="AC50" s="4">
        <f t="shared" si="14"/>
        <v>0</v>
      </c>
      <c r="AD50" s="4">
        <f t="shared" si="15"/>
        <v>0</v>
      </c>
      <c r="AE50" s="4">
        <f t="shared" si="16"/>
        <v>0</v>
      </c>
      <c r="AF50" s="4">
        <f t="shared" si="17"/>
        <v>0</v>
      </c>
      <c r="AG50" s="4">
        <f t="shared" si="18"/>
        <v>0</v>
      </c>
      <c r="AH50" s="4">
        <f t="shared" si="19"/>
        <v>0</v>
      </c>
      <c r="AI50" s="4">
        <f t="shared" si="20"/>
        <v>0</v>
      </c>
      <c r="AJ50" s="4">
        <f t="shared" si="21"/>
        <v>0</v>
      </c>
      <c r="AK50" s="190">
        <f t="shared" si="22"/>
        <v>0</v>
      </c>
    </row>
    <row r="51" spans="1:37">
      <c r="A51" s="204">
        <v>40148</v>
      </c>
      <c r="B51" s="4">
        <v>1.4</v>
      </c>
      <c r="C51" s="4">
        <v>1.5</v>
      </c>
      <c r="D51" s="4">
        <v>1.8</v>
      </c>
      <c r="E51" s="4">
        <v>1.7</v>
      </c>
      <c r="F51" s="4">
        <v>1.9</v>
      </c>
      <c r="G51" s="4">
        <v>1.9</v>
      </c>
      <c r="H51" s="4">
        <v>2</v>
      </c>
      <c r="I51" s="4">
        <v>2.1</v>
      </c>
      <c r="J51" s="4">
        <v>2.2000000000000002</v>
      </c>
      <c r="K51" s="4">
        <v>2.2999999999999998</v>
      </c>
      <c r="L51" s="4">
        <f t="shared" si="2"/>
        <v>1.8800000000000001</v>
      </c>
      <c r="M51" s="264">
        <v>2.1</v>
      </c>
      <c r="O51" s="189">
        <f t="shared" si="3"/>
        <v>0</v>
      </c>
      <c r="P51" s="4">
        <f t="shared" si="4"/>
        <v>0</v>
      </c>
      <c r="Q51" s="4">
        <f t="shared" si="5"/>
        <v>0</v>
      </c>
      <c r="R51" s="4">
        <f t="shared" si="6"/>
        <v>0</v>
      </c>
      <c r="S51" s="4">
        <f t="shared" si="7"/>
        <v>1</v>
      </c>
      <c r="T51" s="4">
        <f t="shared" si="8"/>
        <v>1</v>
      </c>
      <c r="U51" s="4">
        <f t="shared" si="9"/>
        <v>1</v>
      </c>
      <c r="V51" s="4">
        <f t="shared" si="10"/>
        <v>1</v>
      </c>
      <c r="W51" s="4">
        <f t="shared" si="11"/>
        <v>1</v>
      </c>
      <c r="X51" s="190">
        <f t="shared" si="12"/>
        <v>1</v>
      </c>
      <c r="AB51" s="189">
        <f t="shared" si="13"/>
        <v>0</v>
      </c>
      <c r="AC51" s="4">
        <f t="shared" si="14"/>
        <v>0</v>
      </c>
      <c r="AD51" s="4">
        <f t="shared" si="15"/>
        <v>0</v>
      </c>
      <c r="AE51" s="4">
        <f t="shared" si="16"/>
        <v>0</v>
      </c>
      <c r="AF51" s="4">
        <f t="shared" si="17"/>
        <v>0</v>
      </c>
      <c r="AG51" s="4">
        <f t="shared" si="18"/>
        <v>0</v>
      </c>
      <c r="AH51" s="4">
        <f t="shared" si="19"/>
        <v>0</v>
      </c>
      <c r="AI51" s="4">
        <f t="shared" si="20"/>
        <v>0</v>
      </c>
      <c r="AJ51" s="4">
        <f t="shared" si="21"/>
        <v>1</v>
      </c>
      <c r="AK51" s="190">
        <f t="shared" si="22"/>
        <v>1</v>
      </c>
    </row>
    <row r="52" spans="1:37">
      <c r="A52" s="204">
        <v>40179</v>
      </c>
      <c r="B52" s="4">
        <v>1.7</v>
      </c>
      <c r="C52" s="4">
        <v>1.8</v>
      </c>
      <c r="D52" s="4">
        <v>2.1</v>
      </c>
      <c r="E52" s="4">
        <v>2</v>
      </c>
      <c r="F52" s="4">
        <v>2.2000000000000002</v>
      </c>
      <c r="G52" s="4">
        <v>2.2999999999999998</v>
      </c>
      <c r="H52" s="4">
        <v>2.2000000000000002</v>
      </c>
      <c r="I52" s="4">
        <v>2.5</v>
      </c>
      <c r="J52" s="4">
        <v>2.6</v>
      </c>
      <c r="K52" s="4">
        <v>2.6</v>
      </c>
      <c r="L52" s="4">
        <f t="shared" si="2"/>
        <v>2.2000000000000002</v>
      </c>
      <c r="M52" s="264">
        <v>2.6</v>
      </c>
      <c r="O52" s="189">
        <f t="shared" si="3"/>
        <v>0</v>
      </c>
      <c r="P52" s="4">
        <f t="shared" si="4"/>
        <v>0</v>
      </c>
      <c r="Q52" s="4">
        <f t="shared" si="5"/>
        <v>0</v>
      </c>
      <c r="R52" s="4">
        <f t="shared" si="6"/>
        <v>0</v>
      </c>
      <c r="S52" s="4">
        <f t="shared" si="7"/>
        <v>0</v>
      </c>
      <c r="T52" s="4">
        <f t="shared" si="8"/>
        <v>1</v>
      </c>
      <c r="U52" s="4">
        <f t="shared" si="9"/>
        <v>0</v>
      </c>
      <c r="V52" s="4">
        <f t="shared" si="10"/>
        <v>1</v>
      </c>
      <c r="W52" s="4">
        <f t="shared" si="11"/>
        <v>1</v>
      </c>
      <c r="X52" s="190">
        <f t="shared" si="12"/>
        <v>1</v>
      </c>
      <c r="AB52" s="189">
        <f t="shared" si="13"/>
        <v>0</v>
      </c>
      <c r="AC52" s="4">
        <f t="shared" si="14"/>
        <v>0</v>
      </c>
      <c r="AD52" s="4">
        <f t="shared" si="15"/>
        <v>0</v>
      </c>
      <c r="AE52" s="4">
        <f t="shared" si="16"/>
        <v>0</v>
      </c>
      <c r="AF52" s="4">
        <f t="shared" si="17"/>
        <v>0</v>
      </c>
      <c r="AG52" s="4">
        <f t="shared" si="18"/>
        <v>0</v>
      </c>
      <c r="AH52" s="4">
        <f t="shared" si="19"/>
        <v>0</v>
      </c>
      <c r="AI52" s="4">
        <f t="shared" si="20"/>
        <v>0</v>
      </c>
      <c r="AJ52" s="4">
        <f t="shared" si="21"/>
        <v>0</v>
      </c>
      <c r="AK52" s="190">
        <f t="shared" si="22"/>
        <v>0</v>
      </c>
    </row>
    <row r="53" spans="1:37">
      <c r="A53" s="204">
        <v>40210</v>
      </c>
      <c r="B53" s="4">
        <v>1.2</v>
      </c>
      <c r="C53" s="4">
        <v>1.3</v>
      </c>
      <c r="D53" s="4">
        <v>1.6</v>
      </c>
      <c r="E53" s="4">
        <v>1.5</v>
      </c>
      <c r="F53" s="4">
        <v>1.7</v>
      </c>
      <c r="G53" s="4">
        <v>1.8</v>
      </c>
      <c r="H53" s="4">
        <v>1.8</v>
      </c>
      <c r="I53" s="4">
        <v>2.1</v>
      </c>
      <c r="J53" s="4">
        <v>2.2000000000000002</v>
      </c>
      <c r="K53" s="4">
        <v>2.2000000000000002</v>
      </c>
      <c r="L53" s="4">
        <f t="shared" si="2"/>
        <v>1.7399999999999998</v>
      </c>
      <c r="M53" s="264">
        <v>2.1</v>
      </c>
      <c r="O53" s="189">
        <f t="shared" si="3"/>
        <v>0</v>
      </c>
      <c r="P53" s="4">
        <f t="shared" si="4"/>
        <v>0</v>
      </c>
      <c r="Q53" s="4">
        <f t="shared" si="5"/>
        <v>0</v>
      </c>
      <c r="R53" s="4">
        <f t="shared" si="6"/>
        <v>0</v>
      </c>
      <c r="S53" s="4">
        <f t="shared" si="7"/>
        <v>0</v>
      </c>
      <c r="T53" s="4">
        <f t="shared" si="8"/>
        <v>1</v>
      </c>
      <c r="U53" s="4">
        <f t="shared" si="9"/>
        <v>1</v>
      </c>
      <c r="V53" s="4">
        <f t="shared" si="10"/>
        <v>1</v>
      </c>
      <c r="W53" s="4">
        <f t="shared" si="11"/>
        <v>1</v>
      </c>
      <c r="X53" s="190">
        <f t="shared" si="12"/>
        <v>1</v>
      </c>
      <c r="AB53" s="189">
        <f t="shared" si="13"/>
        <v>0</v>
      </c>
      <c r="AC53" s="4">
        <f t="shared" si="14"/>
        <v>0</v>
      </c>
      <c r="AD53" s="4">
        <f t="shared" si="15"/>
        <v>0</v>
      </c>
      <c r="AE53" s="4">
        <f t="shared" si="16"/>
        <v>0</v>
      </c>
      <c r="AF53" s="4">
        <f t="shared" si="17"/>
        <v>0</v>
      </c>
      <c r="AG53" s="4">
        <f t="shared" si="18"/>
        <v>0</v>
      </c>
      <c r="AH53" s="4">
        <f t="shared" si="19"/>
        <v>0</v>
      </c>
      <c r="AI53" s="4">
        <f t="shared" si="20"/>
        <v>0</v>
      </c>
      <c r="AJ53" s="4">
        <f t="shared" si="21"/>
        <v>1</v>
      </c>
      <c r="AK53" s="190">
        <f t="shared" si="22"/>
        <v>1</v>
      </c>
    </row>
    <row r="54" spans="1:37">
      <c r="A54" s="204">
        <v>40238</v>
      </c>
      <c r="B54" s="4">
        <v>1.5</v>
      </c>
      <c r="C54" s="4">
        <v>1.7</v>
      </c>
      <c r="D54" s="4">
        <v>2</v>
      </c>
      <c r="E54" s="4">
        <v>1.9</v>
      </c>
      <c r="F54" s="4">
        <v>2</v>
      </c>
      <c r="G54" s="4">
        <v>2.2000000000000002</v>
      </c>
      <c r="H54" s="4">
        <v>2.2000000000000002</v>
      </c>
      <c r="I54" s="4">
        <v>2.4</v>
      </c>
      <c r="J54" s="4">
        <v>2.5</v>
      </c>
      <c r="K54" s="4">
        <v>2.5</v>
      </c>
      <c r="L54" s="4">
        <f t="shared" si="2"/>
        <v>2.09</v>
      </c>
      <c r="M54" s="264">
        <v>2.4</v>
      </c>
      <c r="O54" s="189">
        <f t="shared" si="3"/>
        <v>0</v>
      </c>
      <c r="P54" s="4">
        <f t="shared" si="4"/>
        <v>0</v>
      </c>
      <c r="Q54" s="4">
        <f t="shared" si="5"/>
        <v>0</v>
      </c>
      <c r="R54" s="4">
        <f t="shared" si="6"/>
        <v>0</v>
      </c>
      <c r="S54" s="4">
        <f t="shared" si="7"/>
        <v>0</v>
      </c>
      <c r="T54" s="4">
        <f t="shared" si="8"/>
        <v>1</v>
      </c>
      <c r="U54" s="4">
        <f t="shared" si="9"/>
        <v>1</v>
      </c>
      <c r="V54" s="4">
        <f t="shared" si="10"/>
        <v>1</v>
      </c>
      <c r="W54" s="4">
        <f t="shared" si="11"/>
        <v>1</v>
      </c>
      <c r="X54" s="190">
        <f t="shared" si="12"/>
        <v>1</v>
      </c>
      <c r="AB54" s="189">
        <f t="shared" si="13"/>
        <v>0</v>
      </c>
      <c r="AC54" s="4">
        <f t="shared" si="14"/>
        <v>0</v>
      </c>
      <c r="AD54" s="4">
        <f t="shared" si="15"/>
        <v>0</v>
      </c>
      <c r="AE54" s="4">
        <f t="shared" si="16"/>
        <v>0</v>
      </c>
      <c r="AF54" s="4">
        <f t="shared" si="17"/>
        <v>0</v>
      </c>
      <c r="AG54" s="4">
        <f t="shared" si="18"/>
        <v>0</v>
      </c>
      <c r="AH54" s="4">
        <f t="shared" si="19"/>
        <v>0</v>
      </c>
      <c r="AI54" s="4">
        <f t="shared" si="20"/>
        <v>0</v>
      </c>
      <c r="AJ54" s="4">
        <f t="shared" si="21"/>
        <v>1</v>
      </c>
      <c r="AK54" s="190">
        <f t="shared" si="22"/>
        <v>1</v>
      </c>
    </row>
    <row r="55" spans="1:37">
      <c r="A55" s="204">
        <v>40269</v>
      </c>
      <c r="B55" s="4">
        <v>1.8</v>
      </c>
      <c r="C55" s="4">
        <v>2</v>
      </c>
      <c r="D55" s="4">
        <v>2.2999999999999998</v>
      </c>
      <c r="E55" s="4">
        <v>2.1</v>
      </c>
      <c r="F55" s="4">
        <v>2.2999999999999998</v>
      </c>
      <c r="G55" s="4">
        <v>2.4</v>
      </c>
      <c r="H55" s="4">
        <v>2.4</v>
      </c>
      <c r="I55" s="4">
        <v>2.7</v>
      </c>
      <c r="J55" s="4">
        <v>2.8</v>
      </c>
      <c r="K55" s="4">
        <v>2.8</v>
      </c>
      <c r="L55" s="4">
        <f t="shared" si="2"/>
        <v>2.3600000000000003</v>
      </c>
      <c r="M55" s="264">
        <v>2.7</v>
      </c>
      <c r="O55" s="189">
        <f t="shared" si="3"/>
        <v>0</v>
      </c>
      <c r="P55" s="4">
        <f t="shared" si="4"/>
        <v>0</v>
      </c>
      <c r="Q55" s="4">
        <f t="shared" si="5"/>
        <v>0</v>
      </c>
      <c r="R55" s="4">
        <f t="shared" si="6"/>
        <v>0</v>
      </c>
      <c r="S55" s="4">
        <f t="shared" si="7"/>
        <v>0</v>
      </c>
      <c r="T55" s="4">
        <f t="shared" si="8"/>
        <v>1</v>
      </c>
      <c r="U55" s="4">
        <f t="shared" si="9"/>
        <v>1</v>
      </c>
      <c r="V55" s="4">
        <f t="shared" si="10"/>
        <v>1</v>
      </c>
      <c r="W55" s="4">
        <f t="shared" si="11"/>
        <v>1</v>
      </c>
      <c r="X55" s="190">
        <f t="shared" si="12"/>
        <v>1</v>
      </c>
      <c r="AB55" s="189">
        <f t="shared" si="13"/>
        <v>0</v>
      </c>
      <c r="AC55" s="4">
        <f t="shared" si="14"/>
        <v>0</v>
      </c>
      <c r="AD55" s="4">
        <f t="shared" si="15"/>
        <v>0</v>
      </c>
      <c r="AE55" s="4">
        <f t="shared" si="16"/>
        <v>0</v>
      </c>
      <c r="AF55" s="4">
        <f t="shared" si="17"/>
        <v>0</v>
      </c>
      <c r="AG55" s="4">
        <f t="shared" si="18"/>
        <v>0</v>
      </c>
      <c r="AH55" s="4">
        <f t="shared" si="19"/>
        <v>0</v>
      </c>
      <c r="AI55" s="4">
        <f t="shared" si="20"/>
        <v>0</v>
      </c>
      <c r="AJ55" s="4">
        <f t="shared" si="21"/>
        <v>1</v>
      </c>
      <c r="AK55" s="190">
        <f t="shared" si="22"/>
        <v>1</v>
      </c>
    </row>
    <row r="56" spans="1:37">
      <c r="A56" s="204">
        <v>40299</v>
      </c>
      <c r="B56" s="4">
        <v>1.6</v>
      </c>
      <c r="C56" s="4">
        <v>1.8</v>
      </c>
      <c r="D56" s="4">
        <v>2.1</v>
      </c>
      <c r="E56" s="4">
        <v>1.9</v>
      </c>
      <c r="F56" s="4">
        <v>2.1</v>
      </c>
      <c r="G56" s="4">
        <v>2.2000000000000002</v>
      </c>
      <c r="H56" s="4">
        <v>2.2000000000000002</v>
      </c>
      <c r="I56" s="4">
        <v>2.4</v>
      </c>
      <c r="J56" s="4">
        <v>2.5</v>
      </c>
      <c r="K56" s="4">
        <v>2.6</v>
      </c>
      <c r="L56" s="4">
        <f t="shared" si="2"/>
        <v>2.1399999999999997</v>
      </c>
      <c r="M56" s="264">
        <v>2.5</v>
      </c>
      <c r="O56" s="189">
        <f t="shared" si="3"/>
        <v>0</v>
      </c>
      <c r="P56" s="4">
        <f t="shared" si="4"/>
        <v>0</v>
      </c>
      <c r="Q56" s="4">
        <f t="shared" si="5"/>
        <v>0</v>
      </c>
      <c r="R56" s="4">
        <f t="shared" si="6"/>
        <v>0</v>
      </c>
      <c r="S56" s="4">
        <f t="shared" si="7"/>
        <v>0</v>
      </c>
      <c r="T56" s="4">
        <f t="shared" si="8"/>
        <v>1</v>
      </c>
      <c r="U56" s="4">
        <f t="shared" si="9"/>
        <v>1</v>
      </c>
      <c r="V56" s="4">
        <f t="shared" si="10"/>
        <v>1</v>
      </c>
      <c r="W56" s="4">
        <f t="shared" si="11"/>
        <v>1</v>
      </c>
      <c r="X56" s="190">
        <f t="shared" si="12"/>
        <v>1</v>
      </c>
      <c r="AB56" s="189">
        <f t="shared" si="13"/>
        <v>0</v>
      </c>
      <c r="AC56" s="4">
        <f t="shared" si="14"/>
        <v>0</v>
      </c>
      <c r="AD56" s="4">
        <f t="shared" si="15"/>
        <v>0</v>
      </c>
      <c r="AE56" s="4">
        <f t="shared" si="16"/>
        <v>0</v>
      </c>
      <c r="AF56" s="4">
        <f t="shared" si="17"/>
        <v>0</v>
      </c>
      <c r="AG56" s="4">
        <f t="shared" si="18"/>
        <v>0</v>
      </c>
      <c r="AH56" s="4">
        <f t="shared" si="19"/>
        <v>0</v>
      </c>
      <c r="AI56" s="4">
        <f t="shared" si="20"/>
        <v>0</v>
      </c>
      <c r="AJ56" s="4">
        <f t="shared" si="21"/>
        <v>0</v>
      </c>
      <c r="AK56" s="190">
        <f t="shared" si="22"/>
        <v>1</v>
      </c>
    </row>
    <row r="57" spans="1:37">
      <c r="A57" s="204">
        <v>40330</v>
      </c>
      <c r="B57" s="4">
        <v>1.6</v>
      </c>
      <c r="C57" s="4">
        <v>1.8</v>
      </c>
      <c r="D57" s="4">
        <v>2</v>
      </c>
      <c r="E57" s="4">
        <v>1.9</v>
      </c>
      <c r="F57" s="4">
        <v>2</v>
      </c>
      <c r="G57" s="4">
        <v>2.1</v>
      </c>
      <c r="H57" s="4">
        <v>2.2000000000000002</v>
      </c>
      <c r="I57" s="4">
        <v>2.4</v>
      </c>
      <c r="J57" s="4">
        <v>2.5</v>
      </c>
      <c r="K57" s="4">
        <v>2.6</v>
      </c>
      <c r="L57" s="4">
        <f t="shared" si="2"/>
        <v>2.1100000000000003</v>
      </c>
      <c r="M57" s="264">
        <v>2.4</v>
      </c>
      <c r="O57" s="189">
        <f t="shared" si="3"/>
        <v>0</v>
      </c>
      <c r="P57" s="4">
        <f t="shared" si="4"/>
        <v>0</v>
      </c>
      <c r="Q57" s="4">
        <f t="shared" si="5"/>
        <v>0</v>
      </c>
      <c r="R57" s="4">
        <f t="shared" si="6"/>
        <v>0</v>
      </c>
      <c r="S57" s="4">
        <f t="shared" si="7"/>
        <v>0</v>
      </c>
      <c r="T57" s="4">
        <f t="shared" si="8"/>
        <v>0</v>
      </c>
      <c r="U57" s="4">
        <f t="shared" si="9"/>
        <v>1</v>
      </c>
      <c r="V57" s="4">
        <f t="shared" si="10"/>
        <v>1</v>
      </c>
      <c r="W57" s="4">
        <f t="shared" si="11"/>
        <v>1</v>
      </c>
      <c r="X57" s="190">
        <f t="shared" si="12"/>
        <v>1</v>
      </c>
      <c r="AB57" s="189">
        <f t="shared" si="13"/>
        <v>0</v>
      </c>
      <c r="AC57" s="4">
        <f t="shared" si="14"/>
        <v>0</v>
      </c>
      <c r="AD57" s="4">
        <f t="shared" si="15"/>
        <v>0</v>
      </c>
      <c r="AE57" s="4">
        <f t="shared" si="16"/>
        <v>0</v>
      </c>
      <c r="AF57" s="4">
        <f t="shared" si="17"/>
        <v>0</v>
      </c>
      <c r="AG57" s="4">
        <f t="shared" si="18"/>
        <v>0</v>
      </c>
      <c r="AH57" s="4">
        <f t="shared" si="19"/>
        <v>0</v>
      </c>
      <c r="AI57" s="4">
        <f t="shared" si="20"/>
        <v>0</v>
      </c>
      <c r="AJ57" s="4">
        <f t="shared" si="21"/>
        <v>1</v>
      </c>
      <c r="AK57" s="190">
        <f t="shared" si="22"/>
        <v>1</v>
      </c>
    </row>
    <row r="58" spans="1:37">
      <c r="A58" s="204">
        <v>40360</v>
      </c>
      <c r="B58" s="4">
        <v>1.7</v>
      </c>
      <c r="C58" s="4">
        <v>1.8</v>
      </c>
      <c r="D58" s="4">
        <v>2</v>
      </c>
      <c r="E58" s="4">
        <v>1.9</v>
      </c>
      <c r="F58" s="4">
        <v>2</v>
      </c>
      <c r="G58" s="4">
        <v>2.1</v>
      </c>
      <c r="H58" s="4">
        <v>2</v>
      </c>
      <c r="I58" s="4">
        <v>2.2999999999999998</v>
      </c>
      <c r="J58" s="4">
        <v>2.2999999999999998</v>
      </c>
      <c r="K58" s="4">
        <v>2.5</v>
      </c>
      <c r="L58" s="4">
        <f t="shared" si="2"/>
        <v>2.06</v>
      </c>
      <c r="M58" s="264">
        <v>2.2999999999999998</v>
      </c>
      <c r="O58" s="189">
        <f t="shared" si="3"/>
        <v>0</v>
      </c>
      <c r="P58" s="4">
        <f t="shared" si="4"/>
        <v>0</v>
      </c>
      <c r="Q58" s="4">
        <f t="shared" si="5"/>
        <v>0</v>
      </c>
      <c r="R58" s="4">
        <f t="shared" si="6"/>
        <v>0</v>
      </c>
      <c r="S58" s="4">
        <f t="shared" si="7"/>
        <v>0</v>
      </c>
      <c r="T58" s="4">
        <f t="shared" si="8"/>
        <v>1</v>
      </c>
      <c r="U58" s="4">
        <f t="shared" si="9"/>
        <v>0</v>
      </c>
      <c r="V58" s="4">
        <f t="shared" si="10"/>
        <v>1</v>
      </c>
      <c r="W58" s="4">
        <f t="shared" si="11"/>
        <v>1</v>
      </c>
      <c r="X58" s="190">
        <f t="shared" si="12"/>
        <v>1</v>
      </c>
      <c r="AB58" s="189">
        <f t="shared" si="13"/>
        <v>0</v>
      </c>
      <c r="AC58" s="4">
        <f t="shared" si="14"/>
        <v>0</v>
      </c>
      <c r="AD58" s="4">
        <f t="shared" si="15"/>
        <v>0</v>
      </c>
      <c r="AE58" s="4">
        <f t="shared" si="16"/>
        <v>0</v>
      </c>
      <c r="AF58" s="4">
        <f t="shared" si="17"/>
        <v>0</v>
      </c>
      <c r="AG58" s="4">
        <f t="shared" si="18"/>
        <v>0</v>
      </c>
      <c r="AH58" s="4">
        <f t="shared" si="19"/>
        <v>0</v>
      </c>
      <c r="AI58" s="4">
        <f t="shared" si="20"/>
        <v>0</v>
      </c>
      <c r="AJ58" s="4">
        <f t="shared" si="21"/>
        <v>0</v>
      </c>
      <c r="AK58" s="190">
        <f t="shared" si="22"/>
        <v>1</v>
      </c>
    </row>
    <row r="59" spans="1:37">
      <c r="A59" s="204">
        <v>40391</v>
      </c>
      <c r="B59" s="4">
        <v>1.9</v>
      </c>
      <c r="C59" s="4">
        <v>2</v>
      </c>
      <c r="D59" s="4">
        <v>2.2000000000000002</v>
      </c>
      <c r="E59" s="4">
        <v>2.1</v>
      </c>
      <c r="F59" s="4">
        <v>2.2000000000000002</v>
      </c>
      <c r="G59" s="4">
        <v>2.2000000000000002</v>
      </c>
      <c r="H59" s="4">
        <v>2.2000000000000002</v>
      </c>
      <c r="I59" s="4">
        <v>2.5</v>
      </c>
      <c r="J59" s="4">
        <v>2.4</v>
      </c>
      <c r="K59" s="4">
        <v>2.6</v>
      </c>
      <c r="L59" s="4">
        <f t="shared" si="2"/>
        <v>2.2299999999999995</v>
      </c>
      <c r="M59" s="264">
        <v>2.4</v>
      </c>
      <c r="O59" s="189">
        <f t="shared" si="3"/>
        <v>0</v>
      </c>
      <c r="P59" s="4">
        <f t="shared" si="4"/>
        <v>0</v>
      </c>
      <c r="Q59" s="4">
        <f t="shared" si="5"/>
        <v>0</v>
      </c>
      <c r="R59" s="4">
        <f t="shared" si="6"/>
        <v>0</v>
      </c>
      <c r="S59" s="4">
        <f t="shared" si="7"/>
        <v>0</v>
      </c>
      <c r="T59" s="4">
        <f t="shared" si="8"/>
        <v>0</v>
      </c>
      <c r="U59" s="4">
        <f t="shared" si="9"/>
        <v>0</v>
      </c>
      <c r="V59" s="4">
        <f t="shared" si="10"/>
        <v>1</v>
      </c>
      <c r="W59" s="4">
        <f t="shared" si="11"/>
        <v>1</v>
      </c>
      <c r="X59" s="190">
        <f t="shared" si="12"/>
        <v>1</v>
      </c>
      <c r="AB59" s="189">
        <f t="shared" si="13"/>
        <v>0</v>
      </c>
      <c r="AC59" s="4">
        <f t="shared" si="14"/>
        <v>0</v>
      </c>
      <c r="AD59" s="4">
        <f t="shared" si="15"/>
        <v>0</v>
      </c>
      <c r="AE59" s="4">
        <f t="shared" si="16"/>
        <v>0</v>
      </c>
      <c r="AF59" s="4">
        <f t="shared" si="17"/>
        <v>0</v>
      </c>
      <c r="AG59" s="4">
        <f t="shared" si="18"/>
        <v>0</v>
      </c>
      <c r="AH59" s="4">
        <f t="shared" si="19"/>
        <v>0</v>
      </c>
      <c r="AI59" s="4">
        <f t="shared" si="20"/>
        <v>1</v>
      </c>
      <c r="AJ59" s="4">
        <f t="shared" si="21"/>
        <v>0</v>
      </c>
      <c r="AK59" s="190">
        <f t="shared" si="22"/>
        <v>1</v>
      </c>
    </row>
    <row r="60" spans="1:37">
      <c r="A60" s="204">
        <v>40422</v>
      </c>
      <c r="B60" s="4">
        <v>1.9</v>
      </c>
      <c r="C60" s="4">
        <v>2.1</v>
      </c>
      <c r="D60" s="4">
        <v>2.2999999999999998</v>
      </c>
      <c r="E60" s="4">
        <v>2</v>
      </c>
      <c r="F60" s="4">
        <v>2.1</v>
      </c>
      <c r="G60" s="4">
        <v>2.2000000000000002</v>
      </c>
      <c r="H60" s="4">
        <v>2.1</v>
      </c>
      <c r="I60" s="4">
        <v>2.2999999999999998</v>
      </c>
      <c r="J60" s="4">
        <v>2.4</v>
      </c>
      <c r="K60" s="4">
        <v>2.5</v>
      </c>
      <c r="L60" s="4">
        <f t="shared" si="2"/>
        <v>2.19</v>
      </c>
      <c r="M60" s="264">
        <v>2.4</v>
      </c>
      <c r="O60" s="189">
        <f t="shared" si="3"/>
        <v>0</v>
      </c>
      <c r="P60" s="4">
        <f t="shared" si="4"/>
        <v>0</v>
      </c>
      <c r="Q60" s="4">
        <f t="shared" si="5"/>
        <v>1</v>
      </c>
      <c r="R60" s="4">
        <f t="shared" si="6"/>
        <v>0</v>
      </c>
      <c r="S60" s="4">
        <f t="shared" si="7"/>
        <v>0</v>
      </c>
      <c r="T60" s="4">
        <f t="shared" si="8"/>
        <v>1</v>
      </c>
      <c r="U60" s="4">
        <f t="shared" si="9"/>
        <v>0</v>
      </c>
      <c r="V60" s="4">
        <f t="shared" si="10"/>
        <v>1</v>
      </c>
      <c r="W60" s="4">
        <f t="shared" si="11"/>
        <v>1</v>
      </c>
      <c r="X60" s="190">
        <f t="shared" si="12"/>
        <v>1</v>
      </c>
      <c r="AB60" s="189">
        <f t="shared" si="13"/>
        <v>0</v>
      </c>
      <c r="AC60" s="4">
        <f t="shared" si="14"/>
        <v>0</v>
      </c>
      <c r="AD60" s="4">
        <f t="shared" si="15"/>
        <v>0</v>
      </c>
      <c r="AE60" s="4">
        <f t="shared" si="16"/>
        <v>0</v>
      </c>
      <c r="AF60" s="4">
        <f t="shared" si="17"/>
        <v>0</v>
      </c>
      <c r="AG60" s="4">
        <f t="shared" si="18"/>
        <v>0</v>
      </c>
      <c r="AH60" s="4">
        <f t="shared" si="19"/>
        <v>0</v>
      </c>
      <c r="AI60" s="4">
        <f t="shared" si="20"/>
        <v>0</v>
      </c>
      <c r="AJ60" s="4">
        <f t="shared" si="21"/>
        <v>0</v>
      </c>
      <c r="AK60" s="190">
        <f t="shared" si="22"/>
        <v>1</v>
      </c>
    </row>
    <row r="61" spans="1:37">
      <c r="A61" s="204">
        <v>40452</v>
      </c>
      <c r="B61" s="4">
        <v>2</v>
      </c>
      <c r="C61" s="4">
        <v>2.2000000000000002</v>
      </c>
      <c r="D61" s="4">
        <v>2.4</v>
      </c>
      <c r="E61" s="4">
        <v>2.2000000000000002</v>
      </c>
      <c r="F61" s="4">
        <v>2.2000000000000002</v>
      </c>
      <c r="G61" s="4">
        <v>2.2999999999999998</v>
      </c>
      <c r="H61" s="4">
        <v>2.2999999999999998</v>
      </c>
      <c r="I61" s="4">
        <v>2.5</v>
      </c>
      <c r="J61" s="4">
        <v>2.6</v>
      </c>
      <c r="K61" s="4">
        <v>2.6</v>
      </c>
      <c r="L61" s="4">
        <f t="shared" si="2"/>
        <v>2.3300000000000005</v>
      </c>
      <c r="M61" s="264">
        <v>2.5</v>
      </c>
      <c r="O61" s="189">
        <f t="shared" si="3"/>
        <v>0</v>
      </c>
      <c r="P61" s="4">
        <f t="shared" si="4"/>
        <v>0</v>
      </c>
      <c r="Q61" s="4">
        <f t="shared" si="5"/>
        <v>1</v>
      </c>
      <c r="R61" s="4">
        <f t="shared" si="6"/>
        <v>0</v>
      </c>
      <c r="S61" s="4">
        <f t="shared" si="7"/>
        <v>0</v>
      </c>
      <c r="T61" s="4">
        <f t="shared" si="8"/>
        <v>0</v>
      </c>
      <c r="U61" s="4">
        <f t="shared" si="9"/>
        <v>0</v>
      </c>
      <c r="V61" s="4">
        <f t="shared" si="10"/>
        <v>1</v>
      </c>
      <c r="W61" s="4">
        <f t="shared" si="11"/>
        <v>1</v>
      </c>
      <c r="X61" s="190">
        <f t="shared" si="12"/>
        <v>1</v>
      </c>
      <c r="AB61" s="189">
        <f t="shared" si="13"/>
        <v>0</v>
      </c>
      <c r="AC61" s="4">
        <f t="shared" si="14"/>
        <v>0</v>
      </c>
      <c r="AD61" s="4">
        <f t="shared" si="15"/>
        <v>0</v>
      </c>
      <c r="AE61" s="4">
        <f t="shared" si="16"/>
        <v>0</v>
      </c>
      <c r="AF61" s="4">
        <f t="shared" si="17"/>
        <v>0</v>
      </c>
      <c r="AG61" s="4">
        <f t="shared" si="18"/>
        <v>0</v>
      </c>
      <c r="AH61" s="4">
        <f t="shared" si="19"/>
        <v>0</v>
      </c>
      <c r="AI61" s="4">
        <f t="shared" si="20"/>
        <v>0</v>
      </c>
      <c r="AJ61" s="4">
        <f t="shared" si="21"/>
        <v>1</v>
      </c>
      <c r="AK61" s="190">
        <f t="shared" si="22"/>
        <v>1</v>
      </c>
    </row>
    <row r="62" spans="1:37">
      <c r="A62" s="204">
        <v>40483</v>
      </c>
      <c r="B62" s="4">
        <v>2.2000000000000002</v>
      </c>
      <c r="C62" s="4">
        <v>2.4</v>
      </c>
      <c r="D62" s="4">
        <v>2.6</v>
      </c>
      <c r="E62" s="4">
        <v>2.2999999999999998</v>
      </c>
      <c r="F62" s="4">
        <v>2.4</v>
      </c>
      <c r="G62" s="4">
        <v>2.5</v>
      </c>
      <c r="H62" s="4">
        <v>2.5</v>
      </c>
      <c r="I62" s="4">
        <v>2.6</v>
      </c>
      <c r="J62" s="4">
        <v>2.7</v>
      </c>
      <c r="K62" s="4">
        <v>2.7</v>
      </c>
      <c r="L62" s="4">
        <f t="shared" si="2"/>
        <v>2.4899999999999998</v>
      </c>
      <c r="M62" s="264">
        <v>2.6</v>
      </c>
      <c r="O62" s="189">
        <f t="shared" si="3"/>
        <v>0</v>
      </c>
      <c r="P62" s="4">
        <f t="shared" si="4"/>
        <v>0</v>
      </c>
      <c r="Q62" s="4">
        <f t="shared" si="5"/>
        <v>1</v>
      </c>
      <c r="R62" s="4">
        <f t="shared" si="6"/>
        <v>0</v>
      </c>
      <c r="S62" s="4">
        <f t="shared" si="7"/>
        <v>0</v>
      </c>
      <c r="T62" s="4">
        <f t="shared" si="8"/>
        <v>1</v>
      </c>
      <c r="U62" s="4">
        <f t="shared" si="9"/>
        <v>1</v>
      </c>
      <c r="V62" s="4">
        <f t="shared" si="10"/>
        <v>1</v>
      </c>
      <c r="W62" s="4">
        <f t="shared" si="11"/>
        <v>1</v>
      </c>
      <c r="X62" s="190">
        <f t="shared" si="12"/>
        <v>1</v>
      </c>
      <c r="AB62" s="189">
        <f t="shared" si="13"/>
        <v>0</v>
      </c>
      <c r="AC62" s="4">
        <f t="shared" si="14"/>
        <v>0</v>
      </c>
      <c r="AD62" s="4">
        <f t="shared" si="15"/>
        <v>0</v>
      </c>
      <c r="AE62" s="4">
        <f t="shared" si="16"/>
        <v>0</v>
      </c>
      <c r="AF62" s="4">
        <f t="shared" si="17"/>
        <v>0</v>
      </c>
      <c r="AG62" s="4">
        <f t="shared" si="18"/>
        <v>0</v>
      </c>
      <c r="AH62" s="4">
        <f t="shared" si="19"/>
        <v>0</v>
      </c>
      <c r="AI62" s="4">
        <f t="shared" si="20"/>
        <v>0</v>
      </c>
      <c r="AJ62" s="4">
        <f t="shared" si="21"/>
        <v>1</v>
      </c>
      <c r="AK62" s="190">
        <f t="shared" si="22"/>
        <v>1</v>
      </c>
    </row>
    <row r="63" spans="1:37">
      <c r="A63" s="204">
        <v>40513</v>
      </c>
      <c r="B63" s="4">
        <v>2.9</v>
      </c>
      <c r="C63" s="4">
        <v>3</v>
      </c>
      <c r="D63" s="4">
        <v>3.1</v>
      </c>
      <c r="E63" s="4">
        <v>3</v>
      </c>
      <c r="F63" s="4">
        <v>3</v>
      </c>
      <c r="G63" s="4">
        <v>3</v>
      </c>
      <c r="H63" s="4">
        <v>3</v>
      </c>
      <c r="I63" s="4">
        <v>3.2</v>
      </c>
      <c r="J63" s="4">
        <v>3.1</v>
      </c>
      <c r="K63" s="4">
        <v>3.2</v>
      </c>
      <c r="L63" s="4">
        <f t="shared" si="2"/>
        <v>3.05</v>
      </c>
      <c r="M63" s="264">
        <v>3.1</v>
      </c>
      <c r="O63" s="189">
        <f t="shared" si="3"/>
        <v>0</v>
      </c>
      <c r="P63" s="4">
        <f t="shared" si="4"/>
        <v>0</v>
      </c>
      <c r="Q63" s="4">
        <f t="shared" si="5"/>
        <v>1</v>
      </c>
      <c r="R63" s="4">
        <f t="shared" si="6"/>
        <v>0</v>
      </c>
      <c r="S63" s="4">
        <f t="shared" si="7"/>
        <v>0</v>
      </c>
      <c r="T63" s="4">
        <f t="shared" si="8"/>
        <v>0</v>
      </c>
      <c r="U63" s="4">
        <f t="shared" si="9"/>
        <v>0</v>
      </c>
      <c r="V63" s="4">
        <f t="shared" si="10"/>
        <v>1</v>
      </c>
      <c r="W63" s="4">
        <f t="shared" si="11"/>
        <v>1</v>
      </c>
      <c r="X63" s="190">
        <f t="shared" si="12"/>
        <v>1</v>
      </c>
      <c r="AB63" s="189">
        <f t="shared" si="13"/>
        <v>0</v>
      </c>
      <c r="AC63" s="4">
        <f t="shared" si="14"/>
        <v>0</v>
      </c>
      <c r="AD63" s="4">
        <f t="shared" si="15"/>
        <v>0</v>
      </c>
      <c r="AE63" s="4">
        <f t="shared" si="16"/>
        <v>0</v>
      </c>
      <c r="AF63" s="4">
        <f t="shared" si="17"/>
        <v>0</v>
      </c>
      <c r="AG63" s="4">
        <f t="shared" si="18"/>
        <v>0</v>
      </c>
      <c r="AH63" s="4">
        <f t="shared" si="19"/>
        <v>0</v>
      </c>
      <c r="AI63" s="4">
        <f t="shared" si="20"/>
        <v>1</v>
      </c>
      <c r="AJ63" s="4">
        <f t="shared" si="21"/>
        <v>0</v>
      </c>
      <c r="AK63" s="190">
        <f t="shared" si="22"/>
        <v>1</v>
      </c>
    </row>
    <row r="64" spans="1:37">
      <c r="A64" s="204">
        <v>40544</v>
      </c>
      <c r="B64" s="4">
        <v>3</v>
      </c>
      <c r="C64" s="4">
        <v>3.2</v>
      </c>
      <c r="D64" s="4">
        <v>3.4</v>
      </c>
      <c r="E64" s="4">
        <v>3.3</v>
      </c>
      <c r="F64" s="4">
        <v>3.2</v>
      </c>
      <c r="G64" s="4">
        <v>3.4</v>
      </c>
      <c r="H64" s="4">
        <v>3.3</v>
      </c>
      <c r="I64" s="4">
        <v>3.6</v>
      </c>
      <c r="J64" s="4">
        <v>3.5</v>
      </c>
      <c r="K64" s="4">
        <v>3.6</v>
      </c>
      <c r="L64" s="4">
        <f t="shared" si="2"/>
        <v>3.35</v>
      </c>
      <c r="M64" s="264">
        <v>3.4</v>
      </c>
      <c r="O64" s="189">
        <f t="shared" si="3"/>
        <v>0</v>
      </c>
      <c r="P64" s="4">
        <f t="shared" si="4"/>
        <v>0</v>
      </c>
      <c r="Q64" s="4">
        <f t="shared" si="5"/>
        <v>1</v>
      </c>
      <c r="R64" s="4">
        <f t="shared" si="6"/>
        <v>0</v>
      </c>
      <c r="S64" s="4">
        <f t="shared" si="7"/>
        <v>0</v>
      </c>
      <c r="T64" s="4">
        <f t="shared" si="8"/>
        <v>1</v>
      </c>
      <c r="U64" s="4">
        <f t="shared" si="9"/>
        <v>0</v>
      </c>
      <c r="V64" s="4">
        <f t="shared" si="10"/>
        <v>1</v>
      </c>
      <c r="W64" s="4">
        <f t="shared" si="11"/>
        <v>1</v>
      </c>
      <c r="X64" s="190">
        <f t="shared" si="12"/>
        <v>1</v>
      </c>
      <c r="AB64" s="189">
        <f t="shared" si="13"/>
        <v>0</v>
      </c>
      <c r="AC64" s="4">
        <f t="shared" si="14"/>
        <v>0</v>
      </c>
      <c r="AD64" s="4">
        <f t="shared" si="15"/>
        <v>0</v>
      </c>
      <c r="AE64" s="4">
        <f t="shared" si="16"/>
        <v>0</v>
      </c>
      <c r="AF64" s="4">
        <f t="shared" si="17"/>
        <v>0</v>
      </c>
      <c r="AG64" s="4">
        <f t="shared" si="18"/>
        <v>0</v>
      </c>
      <c r="AH64" s="4">
        <f t="shared" si="19"/>
        <v>0</v>
      </c>
      <c r="AI64" s="4">
        <f t="shared" si="20"/>
        <v>1</v>
      </c>
      <c r="AJ64" s="4">
        <f t="shared" si="21"/>
        <v>1</v>
      </c>
      <c r="AK64" s="190">
        <f t="shared" si="22"/>
        <v>1</v>
      </c>
    </row>
    <row r="65" spans="1:37">
      <c r="A65" s="204">
        <v>40575</v>
      </c>
      <c r="B65" s="4">
        <v>3.4</v>
      </c>
      <c r="C65" s="4">
        <v>3.5</v>
      </c>
      <c r="D65" s="4">
        <v>3.7</v>
      </c>
      <c r="E65" s="4">
        <v>3.7</v>
      </c>
      <c r="F65" s="4">
        <v>3.5</v>
      </c>
      <c r="G65" s="4">
        <v>3.7</v>
      </c>
      <c r="H65" s="4">
        <v>3.6</v>
      </c>
      <c r="I65" s="4">
        <v>3.9</v>
      </c>
      <c r="J65" s="4">
        <v>3.8</v>
      </c>
      <c r="K65" s="4">
        <v>3.9</v>
      </c>
      <c r="L65" s="4">
        <f t="shared" si="2"/>
        <v>3.6699999999999995</v>
      </c>
      <c r="M65" s="264">
        <v>3.7</v>
      </c>
      <c r="O65" s="189">
        <f t="shared" si="3"/>
        <v>0</v>
      </c>
      <c r="P65" s="4">
        <f t="shared" si="4"/>
        <v>0</v>
      </c>
      <c r="Q65" s="4">
        <f t="shared" si="5"/>
        <v>1</v>
      </c>
      <c r="R65" s="4">
        <f t="shared" si="6"/>
        <v>1</v>
      </c>
      <c r="S65" s="4">
        <f t="shared" si="7"/>
        <v>0</v>
      </c>
      <c r="T65" s="4">
        <f t="shared" si="8"/>
        <v>1</v>
      </c>
      <c r="U65" s="4">
        <f t="shared" si="9"/>
        <v>0</v>
      </c>
      <c r="V65" s="4">
        <f t="shared" si="10"/>
        <v>1</v>
      </c>
      <c r="W65" s="4">
        <f t="shared" si="11"/>
        <v>1</v>
      </c>
      <c r="X65" s="190">
        <f t="shared" si="12"/>
        <v>1</v>
      </c>
      <c r="AB65" s="189">
        <f t="shared" si="13"/>
        <v>0</v>
      </c>
      <c r="AC65" s="4">
        <f t="shared" si="14"/>
        <v>0</v>
      </c>
      <c r="AD65" s="4">
        <f t="shared" si="15"/>
        <v>0</v>
      </c>
      <c r="AE65" s="4">
        <f t="shared" si="16"/>
        <v>0</v>
      </c>
      <c r="AF65" s="4">
        <f t="shared" si="17"/>
        <v>0</v>
      </c>
      <c r="AG65" s="4">
        <f t="shared" si="18"/>
        <v>0</v>
      </c>
      <c r="AH65" s="4">
        <f t="shared" si="19"/>
        <v>0</v>
      </c>
      <c r="AI65" s="4">
        <f t="shared" si="20"/>
        <v>1</v>
      </c>
      <c r="AJ65" s="4">
        <f t="shared" si="21"/>
        <v>1</v>
      </c>
      <c r="AK65" s="190">
        <f t="shared" si="22"/>
        <v>1</v>
      </c>
    </row>
    <row r="66" spans="1:37">
      <c r="A66" s="204">
        <v>40603</v>
      </c>
      <c r="B66" s="4">
        <v>3.3</v>
      </c>
      <c r="C66" s="4">
        <v>3.3</v>
      </c>
      <c r="D66" s="4">
        <v>3.5</v>
      </c>
      <c r="E66" s="4">
        <v>3.5</v>
      </c>
      <c r="F66" s="4">
        <v>3.4</v>
      </c>
      <c r="G66" s="4">
        <v>3.5</v>
      </c>
      <c r="H66" s="4">
        <v>3.5</v>
      </c>
      <c r="I66" s="4">
        <v>3.7</v>
      </c>
      <c r="J66" s="4">
        <v>3.6</v>
      </c>
      <c r="K66" s="4">
        <v>3.7</v>
      </c>
      <c r="L66" s="4">
        <f t="shared" si="2"/>
        <v>3.5</v>
      </c>
      <c r="M66" s="264">
        <v>3.5</v>
      </c>
      <c r="O66" s="189">
        <f t="shared" si="3"/>
        <v>0</v>
      </c>
      <c r="P66" s="4">
        <f t="shared" si="4"/>
        <v>0</v>
      </c>
      <c r="Q66" s="4">
        <f t="shared" si="5"/>
        <v>0</v>
      </c>
      <c r="R66" s="4">
        <f t="shared" si="6"/>
        <v>0</v>
      </c>
      <c r="S66" s="4">
        <f t="shared" si="7"/>
        <v>0</v>
      </c>
      <c r="T66" s="4">
        <f t="shared" si="8"/>
        <v>0</v>
      </c>
      <c r="U66" s="4">
        <f t="shared" si="9"/>
        <v>0</v>
      </c>
      <c r="V66" s="4">
        <f t="shared" si="10"/>
        <v>1</v>
      </c>
      <c r="W66" s="4">
        <f t="shared" si="11"/>
        <v>1</v>
      </c>
      <c r="X66" s="190">
        <f t="shared" si="12"/>
        <v>1</v>
      </c>
      <c r="AB66" s="189">
        <f t="shared" si="13"/>
        <v>0</v>
      </c>
      <c r="AC66" s="4">
        <f t="shared" si="14"/>
        <v>0</v>
      </c>
      <c r="AD66" s="4">
        <f t="shared" si="15"/>
        <v>0</v>
      </c>
      <c r="AE66" s="4">
        <f t="shared" si="16"/>
        <v>0</v>
      </c>
      <c r="AF66" s="4">
        <f t="shared" si="17"/>
        <v>0</v>
      </c>
      <c r="AG66" s="4">
        <f t="shared" si="18"/>
        <v>0</v>
      </c>
      <c r="AH66" s="4">
        <f t="shared" si="19"/>
        <v>0</v>
      </c>
      <c r="AI66" s="4">
        <f t="shared" si="20"/>
        <v>1</v>
      </c>
      <c r="AJ66" s="4">
        <f t="shared" si="21"/>
        <v>1</v>
      </c>
      <c r="AK66" s="190">
        <f t="shared" si="22"/>
        <v>1</v>
      </c>
    </row>
    <row r="67" spans="1:37">
      <c r="A67" s="204">
        <v>40634</v>
      </c>
      <c r="B67" s="4">
        <v>3.8</v>
      </c>
      <c r="C67" s="4">
        <v>3.8</v>
      </c>
      <c r="D67" s="4">
        <v>3.9</v>
      </c>
      <c r="E67" s="4">
        <v>3.8</v>
      </c>
      <c r="F67" s="4">
        <v>3.7</v>
      </c>
      <c r="G67" s="4">
        <v>3.8</v>
      </c>
      <c r="H67" s="4">
        <v>3.8</v>
      </c>
      <c r="I67" s="4">
        <v>4</v>
      </c>
      <c r="J67" s="4">
        <v>3.9</v>
      </c>
      <c r="K67" s="4">
        <v>4</v>
      </c>
      <c r="L67" s="4">
        <f t="shared" si="2"/>
        <v>3.85</v>
      </c>
      <c r="M67" s="264">
        <v>3.8</v>
      </c>
      <c r="O67" s="189">
        <f t="shared" si="3"/>
        <v>0</v>
      </c>
      <c r="P67" s="4">
        <f t="shared" si="4"/>
        <v>0</v>
      </c>
      <c r="Q67" s="4">
        <f t="shared" si="5"/>
        <v>1</v>
      </c>
      <c r="R67" s="4">
        <f t="shared" si="6"/>
        <v>0</v>
      </c>
      <c r="S67" s="4">
        <f t="shared" si="7"/>
        <v>0</v>
      </c>
      <c r="T67" s="4">
        <f t="shared" si="8"/>
        <v>0</v>
      </c>
      <c r="U67" s="4">
        <f t="shared" si="9"/>
        <v>0</v>
      </c>
      <c r="V67" s="4">
        <f t="shared" si="10"/>
        <v>1</v>
      </c>
      <c r="W67" s="4">
        <f t="shared" si="11"/>
        <v>1</v>
      </c>
      <c r="X67" s="190">
        <f t="shared" si="12"/>
        <v>1</v>
      </c>
      <c r="AB67" s="189">
        <f t="shared" si="13"/>
        <v>0</v>
      </c>
      <c r="AC67" s="4">
        <f t="shared" si="14"/>
        <v>0</v>
      </c>
      <c r="AD67" s="4">
        <f t="shared" si="15"/>
        <v>1</v>
      </c>
      <c r="AE67" s="4">
        <f t="shared" si="16"/>
        <v>0</v>
      </c>
      <c r="AF67" s="4">
        <f t="shared" si="17"/>
        <v>0</v>
      </c>
      <c r="AG67" s="4">
        <f t="shared" si="18"/>
        <v>0</v>
      </c>
      <c r="AH67" s="4">
        <f t="shared" si="19"/>
        <v>0</v>
      </c>
      <c r="AI67" s="4">
        <f t="shared" si="20"/>
        <v>1</v>
      </c>
      <c r="AJ67" s="4">
        <f t="shared" si="21"/>
        <v>1</v>
      </c>
      <c r="AK67" s="190">
        <f t="shared" si="22"/>
        <v>1</v>
      </c>
    </row>
    <row r="68" spans="1:37">
      <c r="A68" s="204">
        <v>40664</v>
      </c>
      <c r="B68" s="4">
        <v>3.9</v>
      </c>
      <c r="C68" s="4">
        <v>3.9</v>
      </c>
      <c r="D68" s="4">
        <v>4</v>
      </c>
      <c r="E68" s="4">
        <v>4</v>
      </c>
      <c r="F68" s="4">
        <v>3.8</v>
      </c>
      <c r="G68" s="4">
        <v>3.9</v>
      </c>
      <c r="H68" s="4">
        <v>3.8</v>
      </c>
      <c r="I68" s="4">
        <v>4</v>
      </c>
      <c r="J68" s="4">
        <v>3.8</v>
      </c>
      <c r="K68" s="4">
        <v>3.9</v>
      </c>
      <c r="L68" s="4">
        <f t="shared" si="2"/>
        <v>3.9</v>
      </c>
      <c r="M68" s="264">
        <v>3.8</v>
      </c>
      <c r="O68" s="189">
        <f t="shared" si="3"/>
        <v>0</v>
      </c>
      <c r="P68" s="4">
        <f t="shared" si="4"/>
        <v>0</v>
      </c>
      <c r="Q68" s="4">
        <f t="shared" si="5"/>
        <v>1</v>
      </c>
      <c r="R68" s="4">
        <f t="shared" si="6"/>
        <v>1</v>
      </c>
      <c r="S68" s="4">
        <f t="shared" si="7"/>
        <v>0</v>
      </c>
      <c r="T68" s="4">
        <f t="shared" si="8"/>
        <v>0</v>
      </c>
      <c r="U68" s="4">
        <f t="shared" si="9"/>
        <v>0</v>
      </c>
      <c r="V68" s="4">
        <f t="shared" si="10"/>
        <v>1</v>
      </c>
      <c r="W68" s="4">
        <f t="shared" si="11"/>
        <v>0</v>
      </c>
      <c r="X68" s="190">
        <f t="shared" si="12"/>
        <v>0</v>
      </c>
      <c r="AB68" s="189">
        <f t="shared" si="13"/>
        <v>1</v>
      </c>
      <c r="AC68" s="4">
        <f t="shared" si="14"/>
        <v>1</v>
      </c>
      <c r="AD68" s="4">
        <f t="shared" si="15"/>
        <v>1</v>
      </c>
      <c r="AE68" s="4">
        <f t="shared" si="16"/>
        <v>1</v>
      </c>
      <c r="AF68" s="4">
        <f t="shared" si="17"/>
        <v>0</v>
      </c>
      <c r="AG68" s="4">
        <f t="shared" si="18"/>
        <v>1</v>
      </c>
      <c r="AH68" s="4">
        <f t="shared" si="19"/>
        <v>0</v>
      </c>
      <c r="AI68" s="4">
        <f t="shared" si="20"/>
        <v>1</v>
      </c>
      <c r="AJ68" s="4">
        <f t="shared" si="21"/>
        <v>0</v>
      </c>
      <c r="AK68" s="190">
        <f t="shared" si="22"/>
        <v>1</v>
      </c>
    </row>
    <row r="69" spans="1:37">
      <c r="A69" s="204">
        <v>40695</v>
      </c>
      <c r="B69" s="4">
        <v>3.8</v>
      </c>
      <c r="C69" s="4">
        <v>3.8</v>
      </c>
      <c r="D69" s="4">
        <v>3.9</v>
      </c>
      <c r="E69" s="4">
        <v>3.9</v>
      </c>
      <c r="F69" s="4">
        <v>3.7</v>
      </c>
      <c r="G69" s="4">
        <v>3.8</v>
      </c>
      <c r="H69" s="4">
        <v>3.7</v>
      </c>
      <c r="I69" s="4">
        <v>3.8</v>
      </c>
      <c r="J69" s="4">
        <v>3.7</v>
      </c>
      <c r="K69" s="4">
        <v>3.8</v>
      </c>
      <c r="L69" s="4">
        <f t="shared" ref="L69:L132" si="23">AVERAGE(B69:K69)</f>
        <v>3.79</v>
      </c>
      <c r="M69" s="264">
        <v>3.6</v>
      </c>
      <c r="O69" s="189">
        <f t="shared" ref="O69:O132" si="24">IF(B69&gt;$L69, 1, 0)</f>
        <v>1</v>
      </c>
      <c r="P69" s="4">
        <f t="shared" ref="P69:P132" si="25">IF(C69&gt;$L69, 1, 0)</f>
        <v>1</v>
      </c>
      <c r="Q69" s="4">
        <f t="shared" ref="Q69:Q132" si="26">IF(D69&gt;$L69, 1, 0)</f>
        <v>1</v>
      </c>
      <c r="R69" s="4">
        <f t="shared" ref="R69:R132" si="27">IF(E69&gt;$L69, 1, 0)</f>
        <v>1</v>
      </c>
      <c r="S69" s="4">
        <f t="shared" ref="S69:S132" si="28">IF(F69&gt;$L69, 1, 0)</f>
        <v>0</v>
      </c>
      <c r="T69" s="4">
        <f t="shared" ref="T69:T132" si="29">IF(G69&gt;$L69, 1, 0)</f>
        <v>1</v>
      </c>
      <c r="U69" s="4">
        <f t="shared" ref="U69:U132" si="30">IF(H69&gt;$L69, 1, 0)</f>
        <v>0</v>
      </c>
      <c r="V69" s="4">
        <f t="shared" ref="V69:V132" si="31">IF(I69&gt;$L69, 1, 0)</f>
        <v>1</v>
      </c>
      <c r="W69" s="4">
        <f t="shared" ref="W69:W132" si="32">IF(J69&gt;$L69, 1, 0)</f>
        <v>0</v>
      </c>
      <c r="X69" s="190">
        <f t="shared" ref="X69:X132" si="33">IF(K69&gt;$L69, 1, 0)</f>
        <v>1</v>
      </c>
      <c r="AB69" s="189">
        <f t="shared" ref="AB69:AB132" si="34">IF(B69&gt;$M69, 1, 0)</f>
        <v>1</v>
      </c>
      <c r="AC69" s="4">
        <f t="shared" ref="AC69:AC132" si="35">IF(C69&gt;$M69, 1, 0)</f>
        <v>1</v>
      </c>
      <c r="AD69" s="4">
        <f t="shared" ref="AD69:AD132" si="36">IF(D69&gt;$M69, 1, 0)</f>
        <v>1</v>
      </c>
      <c r="AE69" s="4">
        <f t="shared" ref="AE69:AE132" si="37">IF(E69&gt;$M69, 1, 0)</f>
        <v>1</v>
      </c>
      <c r="AF69" s="4">
        <f t="shared" ref="AF69:AF132" si="38">IF(F69&gt;$M69, 1, 0)</f>
        <v>1</v>
      </c>
      <c r="AG69" s="4">
        <f t="shared" ref="AG69:AG132" si="39">IF(G69&gt;$M69, 1, 0)</f>
        <v>1</v>
      </c>
      <c r="AH69" s="4">
        <f t="shared" ref="AH69:AH132" si="40">IF(H69&gt;$M69, 1, 0)</f>
        <v>1</v>
      </c>
      <c r="AI69" s="4">
        <f t="shared" ref="AI69:AI132" si="41">IF(I69&gt;$M69, 1, 0)</f>
        <v>1</v>
      </c>
      <c r="AJ69" s="4">
        <f t="shared" ref="AJ69:AJ132" si="42">IF(J69&gt;$M69, 1, 0)</f>
        <v>1</v>
      </c>
      <c r="AK69" s="190">
        <f t="shared" ref="AK69:AK132" si="43">IF(K69&gt;$M69, 1, 0)</f>
        <v>1</v>
      </c>
    </row>
    <row r="70" spans="1:37">
      <c r="A70" s="204">
        <v>40725</v>
      </c>
      <c r="B70" s="4">
        <v>4</v>
      </c>
      <c r="C70" s="4">
        <v>4</v>
      </c>
      <c r="D70" s="4">
        <v>4.0999999999999996</v>
      </c>
      <c r="E70" s="4">
        <v>4</v>
      </c>
      <c r="F70" s="4">
        <v>3.9</v>
      </c>
      <c r="G70" s="4">
        <v>4</v>
      </c>
      <c r="H70" s="4">
        <v>3.9</v>
      </c>
      <c r="I70" s="4">
        <v>3.9</v>
      </c>
      <c r="J70" s="4">
        <v>3.8</v>
      </c>
      <c r="K70" s="4">
        <v>3.9</v>
      </c>
      <c r="L70" s="4">
        <f t="shared" si="23"/>
        <v>3.9499999999999993</v>
      </c>
      <c r="M70" s="264">
        <v>3.8</v>
      </c>
      <c r="O70" s="189">
        <f t="shared" si="24"/>
        <v>1</v>
      </c>
      <c r="P70" s="4">
        <f t="shared" si="25"/>
        <v>1</v>
      </c>
      <c r="Q70" s="4">
        <f t="shared" si="26"/>
        <v>1</v>
      </c>
      <c r="R70" s="4">
        <f t="shared" si="27"/>
        <v>1</v>
      </c>
      <c r="S70" s="4">
        <f t="shared" si="28"/>
        <v>0</v>
      </c>
      <c r="T70" s="4">
        <f t="shared" si="29"/>
        <v>1</v>
      </c>
      <c r="U70" s="4">
        <f t="shared" si="30"/>
        <v>0</v>
      </c>
      <c r="V70" s="4">
        <f t="shared" si="31"/>
        <v>0</v>
      </c>
      <c r="W70" s="4">
        <f t="shared" si="32"/>
        <v>0</v>
      </c>
      <c r="X70" s="190">
        <f t="shared" si="33"/>
        <v>0</v>
      </c>
      <c r="AB70" s="189">
        <f t="shared" si="34"/>
        <v>1</v>
      </c>
      <c r="AC70" s="4">
        <f t="shared" si="35"/>
        <v>1</v>
      </c>
      <c r="AD70" s="4">
        <f t="shared" si="36"/>
        <v>1</v>
      </c>
      <c r="AE70" s="4">
        <f t="shared" si="37"/>
        <v>1</v>
      </c>
      <c r="AF70" s="4">
        <f t="shared" si="38"/>
        <v>1</v>
      </c>
      <c r="AG70" s="4">
        <f t="shared" si="39"/>
        <v>1</v>
      </c>
      <c r="AH70" s="4">
        <f t="shared" si="40"/>
        <v>1</v>
      </c>
      <c r="AI70" s="4">
        <f t="shared" si="41"/>
        <v>1</v>
      </c>
      <c r="AJ70" s="4">
        <f t="shared" si="42"/>
        <v>0</v>
      </c>
      <c r="AK70" s="190">
        <f t="shared" si="43"/>
        <v>1</v>
      </c>
    </row>
    <row r="71" spans="1:37">
      <c r="A71" s="204">
        <v>40756</v>
      </c>
      <c r="B71" s="4">
        <v>4.2</v>
      </c>
      <c r="C71" s="4">
        <v>4.2</v>
      </c>
      <c r="D71" s="4">
        <v>4.2</v>
      </c>
      <c r="E71" s="4">
        <v>4.0999999999999996</v>
      </c>
      <c r="F71" s="4">
        <v>4</v>
      </c>
      <c r="G71" s="4">
        <v>4.0999999999999996</v>
      </c>
      <c r="H71" s="4">
        <v>4</v>
      </c>
      <c r="I71" s="4">
        <v>3.9</v>
      </c>
      <c r="J71" s="4">
        <v>3.9</v>
      </c>
      <c r="K71" s="4">
        <v>3.9</v>
      </c>
      <c r="L71" s="4">
        <f t="shared" si="23"/>
        <v>4.05</v>
      </c>
      <c r="M71" s="264">
        <v>3.9</v>
      </c>
      <c r="O71" s="189">
        <f t="shared" si="24"/>
        <v>1</v>
      </c>
      <c r="P71" s="4">
        <f t="shared" si="25"/>
        <v>1</v>
      </c>
      <c r="Q71" s="4">
        <f t="shared" si="26"/>
        <v>1</v>
      </c>
      <c r="R71" s="4">
        <f t="shared" si="27"/>
        <v>1</v>
      </c>
      <c r="S71" s="4">
        <f t="shared" si="28"/>
        <v>0</v>
      </c>
      <c r="T71" s="4">
        <f t="shared" si="29"/>
        <v>1</v>
      </c>
      <c r="U71" s="4">
        <f t="shared" si="30"/>
        <v>0</v>
      </c>
      <c r="V71" s="4">
        <f t="shared" si="31"/>
        <v>0</v>
      </c>
      <c r="W71" s="4">
        <f t="shared" si="32"/>
        <v>0</v>
      </c>
      <c r="X71" s="190">
        <f t="shared" si="33"/>
        <v>0</v>
      </c>
      <c r="AB71" s="189">
        <f t="shared" si="34"/>
        <v>1</v>
      </c>
      <c r="AC71" s="4">
        <f t="shared" si="35"/>
        <v>1</v>
      </c>
      <c r="AD71" s="4">
        <f t="shared" si="36"/>
        <v>1</v>
      </c>
      <c r="AE71" s="4">
        <f t="shared" si="37"/>
        <v>1</v>
      </c>
      <c r="AF71" s="4">
        <f t="shared" si="38"/>
        <v>1</v>
      </c>
      <c r="AG71" s="4">
        <f t="shared" si="39"/>
        <v>1</v>
      </c>
      <c r="AH71" s="4">
        <f t="shared" si="40"/>
        <v>1</v>
      </c>
      <c r="AI71" s="4">
        <f t="shared" si="41"/>
        <v>0</v>
      </c>
      <c r="AJ71" s="4">
        <f t="shared" si="42"/>
        <v>0</v>
      </c>
      <c r="AK71" s="190">
        <f t="shared" si="43"/>
        <v>0</v>
      </c>
    </row>
    <row r="72" spans="1:37">
      <c r="A72" s="204">
        <v>40787</v>
      </c>
      <c r="B72" s="4">
        <v>5</v>
      </c>
      <c r="C72" s="4">
        <v>4.9000000000000004</v>
      </c>
      <c r="D72" s="4">
        <v>5</v>
      </c>
      <c r="E72" s="4">
        <v>4.9000000000000004</v>
      </c>
      <c r="F72" s="4">
        <v>4.7</v>
      </c>
      <c r="G72" s="4">
        <v>4.7</v>
      </c>
      <c r="H72" s="4">
        <v>4.5999999999999996</v>
      </c>
      <c r="I72" s="4">
        <v>4.7</v>
      </c>
      <c r="J72" s="4">
        <v>4.5</v>
      </c>
      <c r="K72" s="4">
        <v>4.5</v>
      </c>
      <c r="L72" s="4">
        <f t="shared" si="23"/>
        <v>4.75</v>
      </c>
      <c r="M72" s="264">
        <v>4.5</v>
      </c>
      <c r="O72" s="189">
        <f t="shared" si="24"/>
        <v>1</v>
      </c>
      <c r="P72" s="4">
        <f t="shared" si="25"/>
        <v>1</v>
      </c>
      <c r="Q72" s="4">
        <f t="shared" si="26"/>
        <v>1</v>
      </c>
      <c r="R72" s="4">
        <f t="shared" si="27"/>
        <v>1</v>
      </c>
      <c r="S72" s="4">
        <f t="shared" si="28"/>
        <v>0</v>
      </c>
      <c r="T72" s="4">
        <f t="shared" si="29"/>
        <v>0</v>
      </c>
      <c r="U72" s="4">
        <f t="shared" si="30"/>
        <v>0</v>
      </c>
      <c r="V72" s="4">
        <f t="shared" si="31"/>
        <v>0</v>
      </c>
      <c r="W72" s="4">
        <f t="shared" si="32"/>
        <v>0</v>
      </c>
      <c r="X72" s="190">
        <f t="shared" si="33"/>
        <v>0</v>
      </c>
      <c r="AB72" s="189">
        <f t="shared" si="34"/>
        <v>1</v>
      </c>
      <c r="AC72" s="4">
        <f t="shared" si="35"/>
        <v>1</v>
      </c>
      <c r="AD72" s="4">
        <f t="shared" si="36"/>
        <v>1</v>
      </c>
      <c r="AE72" s="4">
        <f t="shared" si="37"/>
        <v>1</v>
      </c>
      <c r="AF72" s="4">
        <f t="shared" si="38"/>
        <v>1</v>
      </c>
      <c r="AG72" s="4">
        <f t="shared" si="39"/>
        <v>1</v>
      </c>
      <c r="AH72" s="4">
        <f t="shared" si="40"/>
        <v>1</v>
      </c>
      <c r="AI72" s="4">
        <f t="shared" si="41"/>
        <v>1</v>
      </c>
      <c r="AJ72" s="4">
        <f t="shared" si="42"/>
        <v>0</v>
      </c>
      <c r="AK72" s="190">
        <f t="shared" si="43"/>
        <v>0</v>
      </c>
    </row>
    <row r="73" spans="1:37">
      <c r="A73" s="204">
        <v>40817</v>
      </c>
      <c r="B73" s="4">
        <v>4.8</v>
      </c>
      <c r="C73" s="4">
        <v>4.7</v>
      </c>
      <c r="D73" s="4">
        <v>4.9000000000000004</v>
      </c>
      <c r="E73" s="4">
        <v>4.7</v>
      </c>
      <c r="F73" s="4">
        <v>4.5</v>
      </c>
      <c r="G73" s="4">
        <v>4.5</v>
      </c>
      <c r="H73" s="4">
        <v>4.4000000000000004</v>
      </c>
      <c r="I73" s="4">
        <v>4.5</v>
      </c>
      <c r="J73" s="4">
        <v>4.3</v>
      </c>
      <c r="K73" s="4">
        <v>4.3</v>
      </c>
      <c r="L73" s="4">
        <f t="shared" si="23"/>
        <v>4.5599999999999996</v>
      </c>
      <c r="M73" s="264">
        <v>4.3</v>
      </c>
      <c r="O73" s="189">
        <f t="shared" si="24"/>
        <v>1</v>
      </c>
      <c r="P73" s="4">
        <f t="shared" si="25"/>
        <v>1</v>
      </c>
      <c r="Q73" s="4">
        <f t="shared" si="26"/>
        <v>1</v>
      </c>
      <c r="R73" s="4">
        <f t="shared" si="27"/>
        <v>1</v>
      </c>
      <c r="S73" s="4">
        <f t="shared" si="28"/>
        <v>0</v>
      </c>
      <c r="T73" s="4">
        <f t="shared" si="29"/>
        <v>0</v>
      </c>
      <c r="U73" s="4">
        <f t="shared" si="30"/>
        <v>0</v>
      </c>
      <c r="V73" s="4">
        <f t="shared" si="31"/>
        <v>0</v>
      </c>
      <c r="W73" s="4">
        <f t="shared" si="32"/>
        <v>0</v>
      </c>
      <c r="X73" s="190">
        <f t="shared" si="33"/>
        <v>0</v>
      </c>
      <c r="AB73" s="189">
        <f t="shared" si="34"/>
        <v>1</v>
      </c>
      <c r="AC73" s="4">
        <f t="shared" si="35"/>
        <v>1</v>
      </c>
      <c r="AD73" s="4">
        <f t="shared" si="36"/>
        <v>1</v>
      </c>
      <c r="AE73" s="4">
        <f t="shared" si="37"/>
        <v>1</v>
      </c>
      <c r="AF73" s="4">
        <f t="shared" si="38"/>
        <v>1</v>
      </c>
      <c r="AG73" s="4">
        <f t="shared" si="39"/>
        <v>1</v>
      </c>
      <c r="AH73" s="4">
        <f t="shared" si="40"/>
        <v>1</v>
      </c>
      <c r="AI73" s="4">
        <f t="shared" si="41"/>
        <v>1</v>
      </c>
      <c r="AJ73" s="4">
        <f t="shared" si="42"/>
        <v>0</v>
      </c>
      <c r="AK73" s="190">
        <f t="shared" si="43"/>
        <v>0</v>
      </c>
    </row>
    <row r="74" spans="1:37">
      <c r="A74" s="204">
        <v>40848</v>
      </c>
      <c r="B74" s="4">
        <v>4.7</v>
      </c>
      <c r="C74" s="4">
        <v>4.5</v>
      </c>
      <c r="D74" s="4">
        <v>4.7</v>
      </c>
      <c r="E74" s="4">
        <v>4.5999999999999996</v>
      </c>
      <c r="F74" s="4">
        <v>4.3</v>
      </c>
      <c r="G74" s="4">
        <v>4.3</v>
      </c>
      <c r="H74" s="4">
        <v>4.2</v>
      </c>
      <c r="I74" s="4">
        <v>4.3</v>
      </c>
      <c r="J74" s="4">
        <v>4.0999999999999996</v>
      </c>
      <c r="K74" s="4">
        <v>4.2</v>
      </c>
      <c r="L74" s="4">
        <f t="shared" si="23"/>
        <v>4.3900000000000006</v>
      </c>
      <c r="M74" s="264">
        <v>4.0999999999999996</v>
      </c>
      <c r="O74" s="189">
        <f t="shared" si="24"/>
        <v>1</v>
      </c>
      <c r="P74" s="4">
        <f t="shared" si="25"/>
        <v>1</v>
      </c>
      <c r="Q74" s="4">
        <f t="shared" si="26"/>
        <v>1</v>
      </c>
      <c r="R74" s="4">
        <f t="shared" si="27"/>
        <v>1</v>
      </c>
      <c r="S74" s="4">
        <f t="shared" si="28"/>
        <v>0</v>
      </c>
      <c r="T74" s="4">
        <f t="shared" si="29"/>
        <v>0</v>
      </c>
      <c r="U74" s="4">
        <f t="shared" si="30"/>
        <v>0</v>
      </c>
      <c r="V74" s="4">
        <f t="shared" si="31"/>
        <v>0</v>
      </c>
      <c r="W74" s="4">
        <f t="shared" si="32"/>
        <v>0</v>
      </c>
      <c r="X74" s="190">
        <f t="shared" si="33"/>
        <v>0</v>
      </c>
      <c r="AB74" s="189">
        <f t="shared" si="34"/>
        <v>1</v>
      </c>
      <c r="AC74" s="4">
        <f t="shared" si="35"/>
        <v>1</v>
      </c>
      <c r="AD74" s="4">
        <f t="shared" si="36"/>
        <v>1</v>
      </c>
      <c r="AE74" s="4">
        <f t="shared" si="37"/>
        <v>1</v>
      </c>
      <c r="AF74" s="4">
        <f t="shared" si="38"/>
        <v>1</v>
      </c>
      <c r="AG74" s="4">
        <f t="shared" si="39"/>
        <v>1</v>
      </c>
      <c r="AH74" s="4">
        <f t="shared" si="40"/>
        <v>1</v>
      </c>
      <c r="AI74" s="4">
        <f t="shared" si="41"/>
        <v>1</v>
      </c>
      <c r="AJ74" s="4">
        <f t="shared" si="42"/>
        <v>0</v>
      </c>
      <c r="AK74" s="190">
        <f t="shared" si="43"/>
        <v>1</v>
      </c>
    </row>
    <row r="75" spans="1:37">
      <c r="A75" s="204">
        <v>40878</v>
      </c>
      <c r="B75" s="4">
        <v>4.3</v>
      </c>
      <c r="C75" s="4">
        <v>4.2</v>
      </c>
      <c r="D75" s="4">
        <v>4.2</v>
      </c>
      <c r="E75" s="4">
        <v>4.0999999999999996</v>
      </c>
      <c r="F75" s="4">
        <v>4</v>
      </c>
      <c r="G75" s="4">
        <v>3.9</v>
      </c>
      <c r="H75" s="4">
        <v>3.9</v>
      </c>
      <c r="I75" s="4">
        <v>3.7</v>
      </c>
      <c r="J75" s="4">
        <v>3.7</v>
      </c>
      <c r="K75" s="4">
        <v>3.7</v>
      </c>
      <c r="L75" s="4">
        <f t="shared" si="23"/>
        <v>3.97</v>
      </c>
      <c r="M75" s="264">
        <v>3.7</v>
      </c>
      <c r="O75" s="189">
        <f t="shared" si="24"/>
        <v>1</v>
      </c>
      <c r="P75" s="4">
        <f t="shared" si="25"/>
        <v>1</v>
      </c>
      <c r="Q75" s="4">
        <f t="shared" si="26"/>
        <v>1</v>
      </c>
      <c r="R75" s="4">
        <f t="shared" si="27"/>
        <v>1</v>
      </c>
      <c r="S75" s="4">
        <f t="shared" si="28"/>
        <v>1</v>
      </c>
      <c r="T75" s="4">
        <f t="shared" si="29"/>
        <v>0</v>
      </c>
      <c r="U75" s="4">
        <f t="shared" si="30"/>
        <v>0</v>
      </c>
      <c r="V75" s="4">
        <f t="shared" si="31"/>
        <v>0</v>
      </c>
      <c r="W75" s="4">
        <f t="shared" si="32"/>
        <v>0</v>
      </c>
      <c r="X75" s="190">
        <f t="shared" si="33"/>
        <v>0</v>
      </c>
      <c r="AB75" s="189">
        <f t="shared" si="34"/>
        <v>1</v>
      </c>
      <c r="AC75" s="4">
        <f t="shared" si="35"/>
        <v>1</v>
      </c>
      <c r="AD75" s="4">
        <f t="shared" si="36"/>
        <v>1</v>
      </c>
      <c r="AE75" s="4">
        <f t="shared" si="37"/>
        <v>1</v>
      </c>
      <c r="AF75" s="4">
        <f t="shared" si="38"/>
        <v>1</v>
      </c>
      <c r="AG75" s="4">
        <f t="shared" si="39"/>
        <v>1</v>
      </c>
      <c r="AH75" s="4">
        <f t="shared" si="40"/>
        <v>1</v>
      </c>
      <c r="AI75" s="4">
        <f t="shared" si="41"/>
        <v>0</v>
      </c>
      <c r="AJ75" s="4">
        <f t="shared" si="42"/>
        <v>0</v>
      </c>
      <c r="AK75" s="190">
        <f t="shared" si="43"/>
        <v>0</v>
      </c>
    </row>
    <row r="76" spans="1:37">
      <c r="A76" s="204">
        <v>40909</v>
      </c>
      <c r="B76" s="4">
        <v>4.0999999999999996</v>
      </c>
      <c r="C76" s="4">
        <v>3.8</v>
      </c>
      <c r="D76" s="4">
        <v>3.8</v>
      </c>
      <c r="E76" s="4">
        <v>3.5</v>
      </c>
      <c r="F76" s="4">
        <v>3.5</v>
      </c>
      <c r="G76" s="4">
        <v>3.6</v>
      </c>
      <c r="H76" s="4">
        <v>3.4</v>
      </c>
      <c r="I76" s="4">
        <v>3.2</v>
      </c>
      <c r="J76" s="4">
        <v>3</v>
      </c>
      <c r="K76" s="4">
        <v>3.2</v>
      </c>
      <c r="L76" s="4">
        <f t="shared" si="23"/>
        <v>3.5100000000000002</v>
      </c>
      <c r="M76" s="264">
        <v>3.2</v>
      </c>
      <c r="O76" s="189">
        <f t="shared" si="24"/>
        <v>1</v>
      </c>
      <c r="P76" s="4">
        <f t="shared" si="25"/>
        <v>1</v>
      </c>
      <c r="Q76" s="4">
        <f t="shared" si="26"/>
        <v>1</v>
      </c>
      <c r="R76" s="4">
        <f t="shared" si="27"/>
        <v>0</v>
      </c>
      <c r="S76" s="4">
        <f t="shared" si="28"/>
        <v>0</v>
      </c>
      <c r="T76" s="4">
        <f t="shared" si="29"/>
        <v>1</v>
      </c>
      <c r="U76" s="4">
        <f t="shared" si="30"/>
        <v>0</v>
      </c>
      <c r="V76" s="4">
        <f t="shared" si="31"/>
        <v>0</v>
      </c>
      <c r="W76" s="4">
        <f t="shared" si="32"/>
        <v>0</v>
      </c>
      <c r="X76" s="190">
        <f t="shared" si="33"/>
        <v>0</v>
      </c>
      <c r="AB76" s="189">
        <f t="shared" si="34"/>
        <v>1</v>
      </c>
      <c r="AC76" s="4">
        <f t="shared" si="35"/>
        <v>1</v>
      </c>
      <c r="AD76" s="4">
        <f t="shared" si="36"/>
        <v>1</v>
      </c>
      <c r="AE76" s="4">
        <f t="shared" si="37"/>
        <v>1</v>
      </c>
      <c r="AF76" s="4">
        <f t="shared" si="38"/>
        <v>1</v>
      </c>
      <c r="AG76" s="4">
        <f t="shared" si="39"/>
        <v>1</v>
      </c>
      <c r="AH76" s="4">
        <f t="shared" si="40"/>
        <v>1</v>
      </c>
      <c r="AI76" s="4">
        <f t="shared" si="41"/>
        <v>0</v>
      </c>
      <c r="AJ76" s="4">
        <f t="shared" si="42"/>
        <v>0</v>
      </c>
      <c r="AK76" s="190">
        <f t="shared" si="43"/>
        <v>0</v>
      </c>
    </row>
    <row r="77" spans="1:37">
      <c r="A77" s="204">
        <v>40940</v>
      </c>
      <c r="B77" s="4">
        <v>3.9</v>
      </c>
      <c r="C77" s="4">
        <v>3.7</v>
      </c>
      <c r="D77" s="4">
        <v>3.7</v>
      </c>
      <c r="E77" s="4">
        <v>3.4</v>
      </c>
      <c r="F77" s="4">
        <v>3.4</v>
      </c>
      <c r="G77" s="4">
        <v>3.4</v>
      </c>
      <c r="H77" s="4">
        <v>3.3</v>
      </c>
      <c r="I77" s="4">
        <v>3.2</v>
      </c>
      <c r="J77" s="4">
        <v>2.9</v>
      </c>
      <c r="K77" s="4">
        <v>3.1</v>
      </c>
      <c r="L77" s="4">
        <f t="shared" si="23"/>
        <v>3.4</v>
      </c>
      <c r="M77" s="264">
        <v>3.1</v>
      </c>
      <c r="O77" s="189">
        <f t="shared" si="24"/>
        <v>1</v>
      </c>
      <c r="P77" s="4">
        <f t="shared" si="25"/>
        <v>1</v>
      </c>
      <c r="Q77" s="4">
        <f t="shared" si="26"/>
        <v>1</v>
      </c>
      <c r="R77" s="4">
        <f t="shared" si="27"/>
        <v>0</v>
      </c>
      <c r="S77" s="4">
        <f t="shared" si="28"/>
        <v>0</v>
      </c>
      <c r="T77" s="4">
        <f t="shared" si="29"/>
        <v>0</v>
      </c>
      <c r="U77" s="4">
        <f t="shared" si="30"/>
        <v>0</v>
      </c>
      <c r="V77" s="4">
        <f t="shared" si="31"/>
        <v>0</v>
      </c>
      <c r="W77" s="4">
        <f t="shared" si="32"/>
        <v>0</v>
      </c>
      <c r="X77" s="190">
        <f t="shared" si="33"/>
        <v>0</v>
      </c>
      <c r="AB77" s="189">
        <f t="shared" si="34"/>
        <v>1</v>
      </c>
      <c r="AC77" s="4">
        <f t="shared" si="35"/>
        <v>1</v>
      </c>
      <c r="AD77" s="4">
        <f t="shared" si="36"/>
        <v>1</v>
      </c>
      <c r="AE77" s="4">
        <f t="shared" si="37"/>
        <v>1</v>
      </c>
      <c r="AF77" s="4">
        <f t="shared" si="38"/>
        <v>1</v>
      </c>
      <c r="AG77" s="4">
        <f t="shared" si="39"/>
        <v>1</v>
      </c>
      <c r="AH77" s="4">
        <f t="shared" si="40"/>
        <v>1</v>
      </c>
      <c r="AI77" s="4">
        <f t="shared" si="41"/>
        <v>1</v>
      </c>
      <c r="AJ77" s="4">
        <f t="shared" si="42"/>
        <v>0</v>
      </c>
      <c r="AK77" s="190">
        <f t="shared" si="43"/>
        <v>0</v>
      </c>
    </row>
    <row r="78" spans="1:37">
      <c r="A78" s="204">
        <v>40969</v>
      </c>
      <c r="B78" s="4">
        <v>3.9</v>
      </c>
      <c r="C78" s="4">
        <v>3.7</v>
      </c>
      <c r="D78" s="4">
        <v>3.7</v>
      </c>
      <c r="E78" s="4">
        <v>3.4</v>
      </c>
      <c r="F78" s="4">
        <v>3.4</v>
      </c>
      <c r="G78" s="4">
        <v>3.4</v>
      </c>
      <c r="H78" s="4">
        <v>3.3</v>
      </c>
      <c r="I78" s="4">
        <v>3.2</v>
      </c>
      <c r="J78" s="4">
        <v>2.9</v>
      </c>
      <c r="K78" s="4">
        <v>3</v>
      </c>
      <c r="L78" s="4">
        <f t="shared" si="23"/>
        <v>3.3899999999999997</v>
      </c>
      <c r="M78" s="264">
        <v>3.1</v>
      </c>
      <c r="O78" s="189">
        <f t="shared" si="24"/>
        <v>1</v>
      </c>
      <c r="P78" s="4">
        <f t="shared" si="25"/>
        <v>1</v>
      </c>
      <c r="Q78" s="4">
        <f t="shared" si="26"/>
        <v>1</v>
      </c>
      <c r="R78" s="4">
        <f t="shared" si="27"/>
        <v>1</v>
      </c>
      <c r="S78" s="4">
        <f t="shared" si="28"/>
        <v>1</v>
      </c>
      <c r="T78" s="4">
        <f t="shared" si="29"/>
        <v>1</v>
      </c>
      <c r="U78" s="4">
        <f t="shared" si="30"/>
        <v>0</v>
      </c>
      <c r="V78" s="4">
        <f t="shared" si="31"/>
        <v>0</v>
      </c>
      <c r="W78" s="4">
        <f t="shared" si="32"/>
        <v>0</v>
      </c>
      <c r="X78" s="190">
        <f t="shared" si="33"/>
        <v>0</v>
      </c>
      <c r="AB78" s="189">
        <f t="shared" si="34"/>
        <v>1</v>
      </c>
      <c r="AC78" s="4">
        <f t="shared" si="35"/>
        <v>1</v>
      </c>
      <c r="AD78" s="4">
        <f t="shared" si="36"/>
        <v>1</v>
      </c>
      <c r="AE78" s="4">
        <f t="shared" si="37"/>
        <v>1</v>
      </c>
      <c r="AF78" s="4">
        <f t="shared" si="38"/>
        <v>1</v>
      </c>
      <c r="AG78" s="4">
        <f t="shared" si="39"/>
        <v>1</v>
      </c>
      <c r="AH78" s="4">
        <f t="shared" si="40"/>
        <v>1</v>
      </c>
      <c r="AI78" s="4">
        <f t="shared" si="41"/>
        <v>1</v>
      </c>
      <c r="AJ78" s="4">
        <f t="shared" si="42"/>
        <v>0</v>
      </c>
      <c r="AK78" s="190">
        <f t="shared" si="43"/>
        <v>0</v>
      </c>
    </row>
    <row r="79" spans="1:37">
      <c r="A79" s="204">
        <v>41000</v>
      </c>
      <c r="B79" s="4">
        <v>3.5</v>
      </c>
      <c r="C79" s="4">
        <v>3.4</v>
      </c>
      <c r="D79" s="4">
        <v>3.4</v>
      </c>
      <c r="E79" s="4">
        <v>3.1</v>
      </c>
      <c r="F79" s="4">
        <v>3.1</v>
      </c>
      <c r="G79" s="4">
        <v>3.1</v>
      </c>
      <c r="H79" s="4">
        <v>2.9</v>
      </c>
      <c r="I79" s="4">
        <v>2.8</v>
      </c>
      <c r="J79" s="4">
        <v>2.6</v>
      </c>
      <c r="K79" s="4">
        <v>2.7</v>
      </c>
      <c r="L79" s="4">
        <f t="shared" si="23"/>
        <v>3.06</v>
      </c>
      <c r="M79" s="264">
        <v>2.8</v>
      </c>
      <c r="O79" s="189">
        <f t="shared" si="24"/>
        <v>1</v>
      </c>
      <c r="P79" s="4">
        <f t="shared" si="25"/>
        <v>1</v>
      </c>
      <c r="Q79" s="4">
        <f t="shared" si="26"/>
        <v>1</v>
      </c>
      <c r="R79" s="4">
        <f t="shared" si="27"/>
        <v>1</v>
      </c>
      <c r="S79" s="4">
        <f t="shared" si="28"/>
        <v>1</v>
      </c>
      <c r="T79" s="4">
        <f t="shared" si="29"/>
        <v>1</v>
      </c>
      <c r="U79" s="4">
        <f t="shared" si="30"/>
        <v>0</v>
      </c>
      <c r="V79" s="4">
        <f t="shared" si="31"/>
        <v>0</v>
      </c>
      <c r="W79" s="4">
        <f t="shared" si="32"/>
        <v>0</v>
      </c>
      <c r="X79" s="190">
        <f t="shared" si="33"/>
        <v>0</v>
      </c>
      <c r="AB79" s="189">
        <f t="shared" si="34"/>
        <v>1</v>
      </c>
      <c r="AC79" s="4">
        <f t="shared" si="35"/>
        <v>1</v>
      </c>
      <c r="AD79" s="4">
        <f t="shared" si="36"/>
        <v>1</v>
      </c>
      <c r="AE79" s="4">
        <f t="shared" si="37"/>
        <v>1</v>
      </c>
      <c r="AF79" s="4">
        <f t="shared" si="38"/>
        <v>1</v>
      </c>
      <c r="AG79" s="4">
        <f t="shared" si="39"/>
        <v>1</v>
      </c>
      <c r="AH79" s="4">
        <f t="shared" si="40"/>
        <v>1</v>
      </c>
      <c r="AI79" s="4">
        <f t="shared" si="41"/>
        <v>0</v>
      </c>
      <c r="AJ79" s="4">
        <f t="shared" si="42"/>
        <v>0</v>
      </c>
      <c r="AK79" s="190">
        <f t="shared" si="43"/>
        <v>0</v>
      </c>
    </row>
    <row r="80" spans="1:37">
      <c r="A80" s="204">
        <v>41030</v>
      </c>
      <c r="B80" s="4">
        <v>3.3</v>
      </c>
      <c r="C80" s="4">
        <v>3.1</v>
      </c>
      <c r="D80" s="4">
        <v>3.2</v>
      </c>
      <c r="E80" s="4">
        <v>2.8</v>
      </c>
      <c r="F80" s="4">
        <v>2.9</v>
      </c>
      <c r="G80" s="4">
        <v>2.8</v>
      </c>
      <c r="H80" s="4">
        <v>2.6</v>
      </c>
      <c r="I80" s="4">
        <v>2.6</v>
      </c>
      <c r="J80" s="4">
        <v>2.4</v>
      </c>
      <c r="K80" s="4">
        <v>2.5</v>
      </c>
      <c r="L80" s="4">
        <f t="shared" si="23"/>
        <v>2.8200000000000003</v>
      </c>
      <c r="M80" s="264">
        <v>2.5</v>
      </c>
      <c r="O80" s="189">
        <f t="shared" si="24"/>
        <v>1</v>
      </c>
      <c r="P80" s="4">
        <f t="shared" si="25"/>
        <v>1</v>
      </c>
      <c r="Q80" s="4">
        <f t="shared" si="26"/>
        <v>1</v>
      </c>
      <c r="R80" s="4">
        <f t="shared" si="27"/>
        <v>0</v>
      </c>
      <c r="S80" s="4">
        <f t="shared" si="28"/>
        <v>1</v>
      </c>
      <c r="T80" s="4">
        <f t="shared" si="29"/>
        <v>0</v>
      </c>
      <c r="U80" s="4">
        <f t="shared" si="30"/>
        <v>0</v>
      </c>
      <c r="V80" s="4">
        <f t="shared" si="31"/>
        <v>0</v>
      </c>
      <c r="W80" s="4">
        <f t="shared" si="32"/>
        <v>0</v>
      </c>
      <c r="X80" s="190">
        <f t="shared" si="33"/>
        <v>0</v>
      </c>
      <c r="AB80" s="189">
        <f t="shared" si="34"/>
        <v>1</v>
      </c>
      <c r="AC80" s="4">
        <f t="shared" si="35"/>
        <v>1</v>
      </c>
      <c r="AD80" s="4">
        <f t="shared" si="36"/>
        <v>1</v>
      </c>
      <c r="AE80" s="4">
        <f t="shared" si="37"/>
        <v>1</v>
      </c>
      <c r="AF80" s="4">
        <f t="shared" si="38"/>
        <v>1</v>
      </c>
      <c r="AG80" s="4">
        <f t="shared" si="39"/>
        <v>1</v>
      </c>
      <c r="AH80" s="4">
        <f t="shared" si="40"/>
        <v>1</v>
      </c>
      <c r="AI80" s="4">
        <f t="shared" si="41"/>
        <v>1</v>
      </c>
      <c r="AJ80" s="4">
        <f t="shared" si="42"/>
        <v>0</v>
      </c>
      <c r="AK80" s="190">
        <f t="shared" si="43"/>
        <v>0</v>
      </c>
    </row>
    <row r="81" spans="1:37">
      <c r="A81" s="204">
        <v>41061</v>
      </c>
      <c r="B81" s="4">
        <v>3</v>
      </c>
      <c r="C81" s="4">
        <v>2.8</v>
      </c>
      <c r="D81" s="4">
        <v>2.9</v>
      </c>
      <c r="E81" s="4">
        <v>2.5</v>
      </c>
      <c r="F81" s="4">
        <v>2.6</v>
      </c>
      <c r="G81" s="4">
        <v>2.5</v>
      </c>
      <c r="H81" s="4">
        <v>2.2999999999999998</v>
      </c>
      <c r="I81" s="4">
        <v>2.2999999999999998</v>
      </c>
      <c r="J81" s="4">
        <v>2.2000000000000002</v>
      </c>
      <c r="K81" s="4">
        <v>2.2999999999999998</v>
      </c>
      <c r="L81" s="4">
        <f t="shared" si="23"/>
        <v>2.54</v>
      </c>
      <c r="M81" s="264">
        <v>2.2999999999999998</v>
      </c>
      <c r="O81" s="189">
        <f t="shared" si="24"/>
        <v>1</v>
      </c>
      <c r="P81" s="4">
        <f t="shared" si="25"/>
        <v>1</v>
      </c>
      <c r="Q81" s="4">
        <f t="shared" si="26"/>
        <v>1</v>
      </c>
      <c r="R81" s="4">
        <f t="shared" si="27"/>
        <v>0</v>
      </c>
      <c r="S81" s="4">
        <f t="shared" si="28"/>
        <v>1</v>
      </c>
      <c r="T81" s="4">
        <f t="shared" si="29"/>
        <v>0</v>
      </c>
      <c r="U81" s="4">
        <f t="shared" si="30"/>
        <v>0</v>
      </c>
      <c r="V81" s="4">
        <f t="shared" si="31"/>
        <v>0</v>
      </c>
      <c r="W81" s="4">
        <f t="shared" si="32"/>
        <v>0</v>
      </c>
      <c r="X81" s="190">
        <f t="shared" si="33"/>
        <v>0</v>
      </c>
      <c r="AB81" s="189">
        <f t="shared" si="34"/>
        <v>1</v>
      </c>
      <c r="AC81" s="4">
        <f t="shared" si="35"/>
        <v>1</v>
      </c>
      <c r="AD81" s="4">
        <f t="shared" si="36"/>
        <v>1</v>
      </c>
      <c r="AE81" s="4">
        <f t="shared" si="37"/>
        <v>1</v>
      </c>
      <c r="AF81" s="4">
        <f t="shared" si="38"/>
        <v>1</v>
      </c>
      <c r="AG81" s="4">
        <f t="shared" si="39"/>
        <v>1</v>
      </c>
      <c r="AH81" s="4">
        <f t="shared" si="40"/>
        <v>0</v>
      </c>
      <c r="AI81" s="4">
        <f t="shared" si="41"/>
        <v>0</v>
      </c>
      <c r="AJ81" s="4">
        <f t="shared" si="42"/>
        <v>0</v>
      </c>
      <c r="AK81" s="190">
        <f t="shared" si="43"/>
        <v>0</v>
      </c>
    </row>
    <row r="82" spans="1:37">
      <c r="A82" s="204">
        <v>41091</v>
      </c>
      <c r="B82" s="4">
        <v>2.9</v>
      </c>
      <c r="C82" s="4">
        <v>2.8</v>
      </c>
      <c r="D82" s="4">
        <v>2.8</v>
      </c>
      <c r="E82" s="4">
        <v>2.6</v>
      </c>
      <c r="F82" s="4">
        <v>2.5</v>
      </c>
      <c r="G82" s="4">
        <v>2.5</v>
      </c>
      <c r="H82" s="4">
        <v>2.2999999999999998</v>
      </c>
      <c r="I82" s="4">
        <v>2.2000000000000002</v>
      </c>
      <c r="J82" s="4">
        <v>2.2999999999999998</v>
      </c>
      <c r="K82" s="4">
        <v>2.2999999999999998</v>
      </c>
      <c r="L82" s="4">
        <f t="shared" si="23"/>
        <v>2.5200000000000005</v>
      </c>
      <c r="M82" s="264">
        <v>2.4</v>
      </c>
      <c r="O82" s="189">
        <f t="shared" si="24"/>
        <v>1</v>
      </c>
      <c r="P82" s="4">
        <f t="shared" si="25"/>
        <v>1</v>
      </c>
      <c r="Q82" s="4">
        <f t="shared" si="26"/>
        <v>1</v>
      </c>
      <c r="R82" s="4">
        <f t="shared" si="27"/>
        <v>1</v>
      </c>
      <c r="S82" s="4">
        <f t="shared" si="28"/>
        <v>0</v>
      </c>
      <c r="T82" s="4">
        <f t="shared" si="29"/>
        <v>0</v>
      </c>
      <c r="U82" s="4">
        <f t="shared" si="30"/>
        <v>0</v>
      </c>
      <c r="V82" s="4">
        <f t="shared" si="31"/>
        <v>0</v>
      </c>
      <c r="W82" s="4">
        <f t="shared" si="32"/>
        <v>0</v>
      </c>
      <c r="X82" s="190">
        <f t="shared" si="33"/>
        <v>0</v>
      </c>
      <c r="AB82" s="189">
        <f t="shared" si="34"/>
        <v>1</v>
      </c>
      <c r="AC82" s="4">
        <f t="shared" si="35"/>
        <v>1</v>
      </c>
      <c r="AD82" s="4">
        <f t="shared" si="36"/>
        <v>1</v>
      </c>
      <c r="AE82" s="4">
        <f t="shared" si="37"/>
        <v>1</v>
      </c>
      <c r="AF82" s="4">
        <f t="shared" si="38"/>
        <v>1</v>
      </c>
      <c r="AG82" s="4">
        <f t="shared" si="39"/>
        <v>1</v>
      </c>
      <c r="AH82" s="4">
        <f t="shared" si="40"/>
        <v>0</v>
      </c>
      <c r="AI82" s="4">
        <f t="shared" si="41"/>
        <v>0</v>
      </c>
      <c r="AJ82" s="4">
        <f t="shared" si="42"/>
        <v>0</v>
      </c>
      <c r="AK82" s="190">
        <f t="shared" si="43"/>
        <v>0</v>
      </c>
    </row>
    <row r="83" spans="1:37">
      <c r="A83" s="204">
        <v>41122</v>
      </c>
      <c r="B83" s="4">
        <v>2.7</v>
      </c>
      <c r="C83" s="4">
        <v>2.6</v>
      </c>
      <c r="D83" s="4">
        <v>2.7</v>
      </c>
      <c r="E83" s="4">
        <v>2.5</v>
      </c>
      <c r="F83" s="4">
        <v>2.4</v>
      </c>
      <c r="G83" s="4">
        <v>2.2999999999999998</v>
      </c>
      <c r="H83" s="4">
        <v>2.2000000000000002</v>
      </c>
      <c r="I83" s="4">
        <v>2.2000000000000002</v>
      </c>
      <c r="J83" s="4">
        <v>2.2999999999999998</v>
      </c>
      <c r="K83" s="4">
        <v>2.2000000000000002</v>
      </c>
      <c r="L83" s="4">
        <f t="shared" si="23"/>
        <v>2.4099999999999997</v>
      </c>
      <c r="M83" s="264">
        <v>2.2999999999999998</v>
      </c>
      <c r="O83" s="189">
        <f t="shared" si="24"/>
        <v>1</v>
      </c>
      <c r="P83" s="4">
        <f t="shared" si="25"/>
        <v>1</v>
      </c>
      <c r="Q83" s="4">
        <f t="shared" si="26"/>
        <v>1</v>
      </c>
      <c r="R83" s="4">
        <f t="shared" si="27"/>
        <v>1</v>
      </c>
      <c r="S83" s="4">
        <f t="shared" si="28"/>
        <v>0</v>
      </c>
      <c r="T83" s="4">
        <f t="shared" si="29"/>
        <v>0</v>
      </c>
      <c r="U83" s="4">
        <f t="shared" si="30"/>
        <v>0</v>
      </c>
      <c r="V83" s="4">
        <f t="shared" si="31"/>
        <v>0</v>
      </c>
      <c r="W83" s="4">
        <f t="shared" si="32"/>
        <v>0</v>
      </c>
      <c r="X83" s="190">
        <f t="shared" si="33"/>
        <v>0</v>
      </c>
      <c r="AB83" s="189">
        <f t="shared" si="34"/>
        <v>1</v>
      </c>
      <c r="AC83" s="4">
        <f t="shared" si="35"/>
        <v>1</v>
      </c>
      <c r="AD83" s="4">
        <f t="shared" si="36"/>
        <v>1</v>
      </c>
      <c r="AE83" s="4">
        <f t="shared" si="37"/>
        <v>1</v>
      </c>
      <c r="AF83" s="4">
        <f t="shared" si="38"/>
        <v>1</v>
      </c>
      <c r="AG83" s="4">
        <f t="shared" si="39"/>
        <v>0</v>
      </c>
      <c r="AH83" s="4">
        <f t="shared" si="40"/>
        <v>0</v>
      </c>
      <c r="AI83" s="4">
        <f t="shared" si="41"/>
        <v>0</v>
      </c>
      <c r="AJ83" s="4">
        <f t="shared" si="42"/>
        <v>0</v>
      </c>
      <c r="AK83" s="190">
        <f t="shared" si="43"/>
        <v>0</v>
      </c>
    </row>
    <row r="84" spans="1:37">
      <c r="A84" s="204">
        <v>41153</v>
      </c>
      <c r="B84" s="4">
        <v>2.4</v>
      </c>
      <c r="C84" s="4">
        <v>2.2999999999999998</v>
      </c>
      <c r="D84" s="4">
        <v>2.2999999999999998</v>
      </c>
      <c r="E84" s="4">
        <v>2.1</v>
      </c>
      <c r="F84" s="4">
        <v>2.2000000000000002</v>
      </c>
      <c r="G84" s="4">
        <v>2.2000000000000002</v>
      </c>
      <c r="H84" s="4">
        <v>2.1</v>
      </c>
      <c r="I84" s="4">
        <v>2.1</v>
      </c>
      <c r="J84" s="4">
        <v>2</v>
      </c>
      <c r="K84" s="4">
        <v>2.1</v>
      </c>
      <c r="L84" s="4">
        <f t="shared" si="23"/>
        <v>2.1800000000000002</v>
      </c>
      <c r="M84" s="264">
        <v>2.1</v>
      </c>
      <c r="O84" s="189">
        <f t="shared" si="24"/>
        <v>1</v>
      </c>
      <c r="P84" s="4">
        <f t="shared" si="25"/>
        <v>1</v>
      </c>
      <c r="Q84" s="4">
        <f t="shared" si="26"/>
        <v>1</v>
      </c>
      <c r="R84" s="4">
        <f t="shared" si="27"/>
        <v>0</v>
      </c>
      <c r="S84" s="4">
        <f t="shared" si="28"/>
        <v>1</v>
      </c>
      <c r="T84" s="4">
        <f t="shared" si="29"/>
        <v>1</v>
      </c>
      <c r="U84" s="4">
        <f t="shared" si="30"/>
        <v>0</v>
      </c>
      <c r="V84" s="4">
        <f t="shared" si="31"/>
        <v>0</v>
      </c>
      <c r="W84" s="4">
        <f t="shared" si="32"/>
        <v>0</v>
      </c>
      <c r="X84" s="190">
        <f t="shared" si="33"/>
        <v>0</v>
      </c>
      <c r="AB84" s="189">
        <f t="shared" si="34"/>
        <v>1</v>
      </c>
      <c r="AC84" s="4">
        <f t="shared" si="35"/>
        <v>1</v>
      </c>
      <c r="AD84" s="4">
        <f t="shared" si="36"/>
        <v>1</v>
      </c>
      <c r="AE84" s="4">
        <f t="shared" si="37"/>
        <v>0</v>
      </c>
      <c r="AF84" s="4">
        <f t="shared" si="38"/>
        <v>1</v>
      </c>
      <c r="AG84" s="4">
        <f t="shared" si="39"/>
        <v>1</v>
      </c>
      <c r="AH84" s="4">
        <f t="shared" si="40"/>
        <v>0</v>
      </c>
      <c r="AI84" s="4">
        <f t="shared" si="41"/>
        <v>0</v>
      </c>
      <c r="AJ84" s="4">
        <f t="shared" si="42"/>
        <v>0</v>
      </c>
      <c r="AK84" s="190">
        <f t="shared" si="43"/>
        <v>0</v>
      </c>
    </row>
    <row r="85" spans="1:37">
      <c r="A85" s="204">
        <v>41183</v>
      </c>
      <c r="B85" s="4">
        <v>2.8</v>
      </c>
      <c r="C85" s="4">
        <v>2.5</v>
      </c>
      <c r="D85" s="4">
        <v>2.5</v>
      </c>
      <c r="E85" s="4">
        <v>2.2999999999999998</v>
      </c>
      <c r="F85" s="4">
        <v>2.4</v>
      </c>
      <c r="G85" s="4">
        <v>2.5</v>
      </c>
      <c r="H85" s="4">
        <v>2.2999999999999998</v>
      </c>
      <c r="I85" s="4">
        <v>2.2999999999999998</v>
      </c>
      <c r="J85" s="4">
        <v>2.2999999999999998</v>
      </c>
      <c r="K85" s="4">
        <v>2.5</v>
      </c>
      <c r="L85" s="4">
        <f t="shared" si="23"/>
        <v>2.4400000000000004</v>
      </c>
      <c r="M85" s="264">
        <v>2.4</v>
      </c>
      <c r="O85" s="189">
        <f t="shared" si="24"/>
        <v>1</v>
      </c>
      <c r="P85" s="4">
        <f t="shared" si="25"/>
        <v>1</v>
      </c>
      <c r="Q85" s="4">
        <f t="shared" si="26"/>
        <v>1</v>
      </c>
      <c r="R85" s="4">
        <f t="shared" si="27"/>
        <v>0</v>
      </c>
      <c r="S85" s="4">
        <f t="shared" si="28"/>
        <v>0</v>
      </c>
      <c r="T85" s="4">
        <f t="shared" si="29"/>
        <v>1</v>
      </c>
      <c r="U85" s="4">
        <f t="shared" si="30"/>
        <v>0</v>
      </c>
      <c r="V85" s="4">
        <f t="shared" si="31"/>
        <v>0</v>
      </c>
      <c r="W85" s="4">
        <f t="shared" si="32"/>
        <v>0</v>
      </c>
      <c r="X85" s="190">
        <f t="shared" si="33"/>
        <v>1</v>
      </c>
      <c r="AB85" s="189">
        <f t="shared" si="34"/>
        <v>1</v>
      </c>
      <c r="AC85" s="4">
        <f t="shared" si="35"/>
        <v>1</v>
      </c>
      <c r="AD85" s="4">
        <f t="shared" si="36"/>
        <v>1</v>
      </c>
      <c r="AE85" s="4">
        <f t="shared" si="37"/>
        <v>0</v>
      </c>
      <c r="AF85" s="4">
        <f t="shared" si="38"/>
        <v>0</v>
      </c>
      <c r="AG85" s="4">
        <f t="shared" si="39"/>
        <v>1</v>
      </c>
      <c r="AH85" s="4">
        <f t="shared" si="40"/>
        <v>0</v>
      </c>
      <c r="AI85" s="4">
        <f t="shared" si="41"/>
        <v>0</v>
      </c>
      <c r="AJ85" s="4">
        <f t="shared" si="42"/>
        <v>0</v>
      </c>
      <c r="AK85" s="190">
        <f t="shared" si="43"/>
        <v>1</v>
      </c>
    </row>
    <row r="86" spans="1:37">
      <c r="A86" s="204">
        <v>41214</v>
      </c>
      <c r="B86" s="4">
        <v>2.8</v>
      </c>
      <c r="C86" s="4">
        <v>2.6</v>
      </c>
      <c r="D86" s="4">
        <v>2.6</v>
      </c>
      <c r="E86" s="4">
        <v>2.2999999999999998</v>
      </c>
      <c r="F86" s="4">
        <v>2.5</v>
      </c>
      <c r="G86" s="4">
        <v>2.6</v>
      </c>
      <c r="H86" s="4">
        <v>2.2999999999999998</v>
      </c>
      <c r="I86" s="4">
        <v>2.4</v>
      </c>
      <c r="J86" s="4">
        <v>2.2999999999999998</v>
      </c>
      <c r="K86" s="4">
        <v>2.5</v>
      </c>
      <c r="L86" s="4">
        <f t="shared" si="23"/>
        <v>2.4899999999999998</v>
      </c>
      <c r="M86" s="264">
        <v>2.4</v>
      </c>
      <c r="O86" s="189">
        <f t="shared" si="24"/>
        <v>1</v>
      </c>
      <c r="P86" s="4">
        <f t="shared" si="25"/>
        <v>1</v>
      </c>
      <c r="Q86" s="4">
        <f t="shared" si="26"/>
        <v>1</v>
      </c>
      <c r="R86" s="4">
        <f t="shared" si="27"/>
        <v>0</v>
      </c>
      <c r="S86" s="4">
        <f t="shared" si="28"/>
        <v>1</v>
      </c>
      <c r="T86" s="4">
        <f t="shared" si="29"/>
        <v>1</v>
      </c>
      <c r="U86" s="4">
        <f t="shared" si="30"/>
        <v>0</v>
      </c>
      <c r="V86" s="4">
        <f t="shared" si="31"/>
        <v>0</v>
      </c>
      <c r="W86" s="4">
        <f t="shared" si="32"/>
        <v>0</v>
      </c>
      <c r="X86" s="190">
        <f t="shared" si="33"/>
        <v>1</v>
      </c>
      <c r="AB86" s="189">
        <f t="shared" si="34"/>
        <v>1</v>
      </c>
      <c r="AC86" s="4">
        <f t="shared" si="35"/>
        <v>1</v>
      </c>
      <c r="AD86" s="4">
        <f t="shared" si="36"/>
        <v>1</v>
      </c>
      <c r="AE86" s="4">
        <f t="shared" si="37"/>
        <v>0</v>
      </c>
      <c r="AF86" s="4">
        <f t="shared" si="38"/>
        <v>1</v>
      </c>
      <c r="AG86" s="4">
        <f t="shared" si="39"/>
        <v>1</v>
      </c>
      <c r="AH86" s="4">
        <f t="shared" si="40"/>
        <v>0</v>
      </c>
      <c r="AI86" s="4">
        <f t="shared" si="41"/>
        <v>0</v>
      </c>
      <c r="AJ86" s="4">
        <f t="shared" si="42"/>
        <v>0</v>
      </c>
      <c r="AK86" s="190">
        <f t="shared" si="43"/>
        <v>1</v>
      </c>
    </row>
    <row r="87" spans="1:37">
      <c r="A87" s="204">
        <v>41244</v>
      </c>
      <c r="B87" s="4">
        <v>2.9</v>
      </c>
      <c r="C87" s="4">
        <v>2.7</v>
      </c>
      <c r="D87" s="4">
        <v>2.7</v>
      </c>
      <c r="E87" s="4">
        <v>2.5</v>
      </c>
      <c r="F87" s="4">
        <v>2.5</v>
      </c>
      <c r="G87" s="4">
        <v>2.5</v>
      </c>
      <c r="H87" s="4">
        <v>2.2999999999999998</v>
      </c>
      <c r="I87" s="4">
        <v>2.2999999999999998</v>
      </c>
      <c r="J87" s="4">
        <v>2.2999999999999998</v>
      </c>
      <c r="K87" s="4">
        <v>2.4</v>
      </c>
      <c r="L87" s="4">
        <f t="shared" si="23"/>
        <v>2.5100000000000002</v>
      </c>
      <c r="M87" s="264">
        <v>2.4</v>
      </c>
      <c r="O87" s="189">
        <f t="shared" si="24"/>
        <v>1</v>
      </c>
      <c r="P87" s="4">
        <f t="shared" si="25"/>
        <v>1</v>
      </c>
      <c r="Q87" s="4">
        <f t="shared" si="26"/>
        <v>1</v>
      </c>
      <c r="R87" s="4">
        <f t="shared" si="27"/>
        <v>0</v>
      </c>
      <c r="S87" s="4">
        <f t="shared" si="28"/>
        <v>0</v>
      </c>
      <c r="T87" s="4">
        <f t="shared" si="29"/>
        <v>0</v>
      </c>
      <c r="U87" s="4">
        <f t="shared" si="30"/>
        <v>0</v>
      </c>
      <c r="V87" s="4">
        <f t="shared" si="31"/>
        <v>0</v>
      </c>
      <c r="W87" s="4">
        <f t="shared" si="32"/>
        <v>0</v>
      </c>
      <c r="X87" s="190">
        <f t="shared" si="33"/>
        <v>0</v>
      </c>
      <c r="AB87" s="189">
        <f t="shared" si="34"/>
        <v>1</v>
      </c>
      <c r="AC87" s="4">
        <f t="shared" si="35"/>
        <v>1</v>
      </c>
      <c r="AD87" s="4">
        <f t="shared" si="36"/>
        <v>1</v>
      </c>
      <c r="AE87" s="4">
        <f t="shared" si="37"/>
        <v>1</v>
      </c>
      <c r="AF87" s="4">
        <f t="shared" si="38"/>
        <v>1</v>
      </c>
      <c r="AG87" s="4">
        <f t="shared" si="39"/>
        <v>1</v>
      </c>
      <c r="AH87" s="4">
        <f t="shared" si="40"/>
        <v>0</v>
      </c>
      <c r="AI87" s="4">
        <f t="shared" si="41"/>
        <v>0</v>
      </c>
      <c r="AJ87" s="4">
        <f t="shared" si="42"/>
        <v>0</v>
      </c>
      <c r="AK87" s="190">
        <f t="shared" si="43"/>
        <v>0</v>
      </c>
    </row>
    <row r="88" spans="1:37">
      <c r="A88" s="204">
        <v>41275</v>
      </c>
      <c r="B88" s="4">
        <v>2.7</v>
      </c>
      <c r="C88" s="4">
        <v>2.6</v>
      </c>
      <c r="D88" s="4">
        <v>2.6</v>
      </c>
      <c r="E88" s="4">
        <v>2.4</v>
      </c>
      <c r="F88" s="4">
        <v>2.4</v>
      </c>
      <c r="G88" s="4">
        <v>2.2999999999999998</v>
      </c>
      <c r="H88" s="4">
        <v>2.2000000000000002</v>
      </c>
      <c r="I88" s="4">
        <v>2.2000000000000002</v>
      </c>
      <c r="J88" s="4">
        <v>2.4</v>
      </c>
      <c r="K88" s="4">
        <v>2.4</v>
      </c>
      <c r="L88" s="4">
        <f t="shared" si="23"/>
        <v>2.4199999999999995</v>
      </c>
      <c r="M88" s="264">
        <v>2.4</v>
      </c>
      <c r="O88" s="189">
        <f t="shared" si="24"/>
        <v>1</v>
      </c>
      <c r="P88" s="4">
        <f t="shared" si="25"/>
        <v>1</v>
      </c>
      <c r="Q88" s="4">
        <f t="shared" si="26"/>
        <v>1</v>
      </c>
      <c r="R88" s="4">
        <f t="shared" si="27"/>
        <v>0</v>
      </c>
      <c r="S88" s="4">
        <f t="shared" si="28"/>
        <v>0</v>
      </c>
      <c r="T88" s="4">
        <f t="shared" si="29"/>
        <v>0</v>
      </c>
      <c r="U88" s="4">
        <f t="shared" si="30"/>
        <v>0</v>
      </c>
      <c r="V88" s="4">
        <f t="shared" si="31"/>
        <v>0</v>
      </c>
      <c r="W88" s="4">
        <f t="shared" si="32"/>
        <v>0</v>
      </c>
      <c r="X88" s="190">
        <f t="shared" si="33"/>
        <v>0</v>
      </c>
      <c r="AB88" s="189">
        <f t="shared" si="34"/>
        <v>1</v>
      </c>
      <c r="AC88" s="4">
        <f t="shared" si="35"/>
        <v>1</v>
      </c>
      <c r="AD88" s="4">
        <f t="shared" si="36"/>
        <v>1</v>
      </c>
      <c r="AE88" s="4">
        <f t="shared" si="37"/>
        <v>0</v>
      </c>
      <c r="AF88" s="4">
        <f t="shared" si="38"/>
        <v>0</v>
      </c>
      <c r="AG88" s="4">
        <f t="shared" si="39"/>
        <v>0</v>
      </c>
      <c r="AH88" s="4">
        <f t="shared" si="40"/>
        <v>0</v>
      </c>
      <c r="AI88" s="4">
        <f t="shared" si="41"/>
        <v>0</v>
      </c>
      <c r="AJ88" s="4">
        <f t="shared" si="42"/>
        <v>0</v>
      </c>
      <c r="AK88" s="190">
        <f t="shared" si="43"/>
        <v>0</v>
      </c>
    </row>
    <row r="89" spans="1:37">
      <c r="A89" s="204">
        <v>41306</v>
      </c>
      <c r="B89" s="4">
        <v>2.8</v>
      </c>
      <c r="C89" s="4">
        <v>2.7</v>
      </c>
      <c r="D89" s="4">
        <v>2.7</v>
      </c>
      <c r="E89" s="4">
        <v>2.6</v>
      </c>
      <c r="F89" s="4">
        <v>2.5</v>
      </c>
      <c r="G89" s="4">
        <v>2.4</v>
      </c>
      <c r="H89" s="4">
        <v>2.2999999999999998</v>
      </c>
      <c r="I89" s="4">
        <v>2.2999999999999998</v>
      </c>
      <c r="J89" s="4">
        <v>2.5</v>
      </c>
      <c r="K89" s="4">
        <v>2.4</v>
      </c>
      <c r="L89" s="4">
        <f t="shared" si="23"/>
        <v>2.52</v>
      </c>
      <c r="M89" s="264">
        <v>2.5</v>
      </c>
      <c r="O89" s="189">
        <f t="shared" si="24"/>
        <v>1</v>
      </c>
      <c r="P89" s="4">
        <f t="shared" si="25"/>
        <v>1</v>
      </c>
      <c r="Q89" s="4">
        <f t="shared" si="26"/>
        <v>1</v>
      </c>
      <c r="R89" s="4">
        <f t="shared" si="27"/>
        <v>1</v>
      </c>
      <c r="S89" s="4">
        <f t="shared" si="28"/>
        <v>0</v>
      </c>
      <c r="T89" s="4">
        <f t="shared" si="29"/>
        <v>0</v>
      </c>
      <c r="U89" s="4">
        <f t="shared" si="30"/>
        <v>0</v>
      </c>
      <c r="V89" s="4">
        <f t="shared" si="31"/>
        <v>0</v>
      </c>
      <c r="W89" s="4">
        <f t="shared" si="32"/>
        <v>0</v>
      </c>
      <c r="X89" s="190">
        <f t="shared" si="33"/>
        <v>0</v>
      </c>
      <c r="AB89" s="189">
        <f t="shared" si="34"/>
        <v>1</v>
      </c>
      <c r="AC89" s="4">
        <f t="shared" si="35"/>
        <v>1</v>
      </c>
      <c r="AD89" s="4">
        <f t="shared" si="36"/>
        <v>1</v>
      </c>
      <c r="AE89" s="4">
        <f t="shared" si="37"/>
        <v>1</v>
      </c>
      <c r="AF89" s="4">
        <f t="shared" si="38"/>
        <v>0</v>
      </c>
      <c r="AG89" s="4">
        <f t="shared" si="39"/>
        <v>0</v>
      </c>
      <c r="AH89" s="4">
        <f t="shared" si="40"/>
        <v>0</v>
      </c>
      <c r="AI89" s="4">
        <f t="shared" si="41"/>
        <v>0</v>
      </c>
      <c r="AJ89" s="4">
        <f t="shared" si="42"/>
        <v>0</v>
      </c>
      <c r="AK89" s="190">
        <f t="shared" si="43"/>
        <v>0</v>
      </c>
    </row>
    <row r="90" spans="1:37">
      <c r="A90" s="204">
        <v>41334</v>
      </c>
      <c r="B90" s="4">
        <v>2.8</v>
      </c>
      <c r="C90" s="4">
        <v>2.7</v>
      </c>
      <c r="D90" s="4">
        <v>2.8</v>
      </c>
      <c r="E90" s="4">
        <v>2.6</v>
      </c>
      <c r="F90" s="4">
        <v>2.6</v>
      </c>
      <c r="G90" s="4">
        <v>2.4</v>
      </c>
      <c r="H90" s="4">
        <v>2.2999999999999998</v>
      </c>
      <c r="I90" s="4">
        <v>2.2999999999999998</v>
      </c>
      <c r="J90" s="4">
        <v>2.5</v>
      </c>
      <c r="K90" s="4">
        <v>2.4</v>
      </c>
      <c r="L90" s="4">
        <f t="shared" si="23"/>
        <v>2.54</v>
      </c>
      <c r="M90" s="264">
        <v>2.5</v>
      </c>
      <c r="O90" s="189">
        <f t="shared" si="24"/>
        <v>1</v>
      </c>
      <c r="P90" s="4">
        <f t="shared" si="25"/>
        <v>1</v>
      </c>
      <c r="Q90" s="4">
        <f t="shared" si="26"/>
        <v>1</v>
      </c>
      <c r="R90" s="4">
        <f t="shared" si="27"/>
        <v>1</v>
      </c>
      <c r="S90" s="4">
        <f t="shared" si="28"/>
        <v>1</v>
      </c>
      <c r="T90" s="4">
        <f t="shared" si="29"/>
        <v>0</v>
      </c>
      <c r="U90" s="4">
        <f t="shared" si="30"/>
        <v>0</v>
      </c>
      <c r="V90" s="4">
        <f t="shared" si="31"/>
        <v>0</v>
      </c>
      <c r="W90" s="4">
        <f t="shared" si="32"/>
        <v>0</v>
      </c>
      <c r="X90" s="190">
        <f t="shared" si="33"/>
        <v>0</v>
      </c>
      <c r="AB90" s="189">
        <f t="shared" si="34"/>
        <v>1</v>
      </c>
      <c r="AC90" s="4">
        <f t="shared" si="35"/>
        <v>1</v>
      </c>
      <c r="AD90" s="4">
        <f t="shared" si="36"/>
        <v>1</v>
      </c>
      <c r="AE90" s="4">
        <f t="shared" si="37"/>
        <v>1</v>
      </c>
      <c r="AF90" s="4">
        <f t="shared" si="38"/>
        <v>1</v>
      </c>
      <c r="AG90" s="4">
        <f t="shared" si="39"/>
        <v>0</v>
      </c>
      <c r="AH90" s="4">
        <f t="shared" si="40"/>
        <v>0</v>
      </c>
      <c r="AI90" s="4">
        <f t="shared" si="41"/>
        <v>0</v>
      </c>
      <c r="AJ90" s="4">
        <f t="shared" si="42"/>
        <v>0</v>
      </c>
      <c r="AK90" s="190">
        <f t="shared" si="43"/>
        <v>0</v>
      </c>
    </row>
    <row r="91" spans="1:37">
      <c r="A91" s="204">
        <v>41365</v>
      </c>
      <c r="B91" s="4">
        <v>2.6</v>
      </c>
      <c r="C91" s="4">
        <v>2.5</v>
      </c>
      <c r="D91" s="4">
        <v>2.5</v>
      </c>
      <c r="E91" s="4">
        <v>2.2999999999999998</v>
      </c>
      <c r="F91" s="4">
        <v>2.2999999999999998</v>
      </c>
      <c r="G91" s="4">
        <v>2.1</v>
      </c>
      <c r="H91" s="4">
        <v>2.1</v>
      </c>
      <c r="I91" s="4">
        <v>2</v>
      </c>
      <c r="J91" s="4">
        <v>2.2000000000000002</v>
      </c>
      <c r="K91" s="4">
        <v>2.1</v>
      </c>
      <c r="L91" s="4">
        <f t="shared" si="23"/>
        <v>2.27</v>
      </c>
      <c r="M91" s="264">
        <v>2.2000000000000002</v>
      </c>
      <c r="O91" s="189">
        <f t="shared" si="24"/>
        <v>1</v>
      </c>
      <c r="P91" s="4">
        <f t="shared" si="25"/>
        <v>1</v>
      </c>
      <c r="Q91" s="4">
        <f t="shared" si="26"/>
        <v>1</v>
      </c>
      <c r="R91" s="4">
        <f t="shared" si="27"/>
        <v>1</v>
      </c>
      <c r="S91" s="4">
        <f t="shared" si="28"/>
        <v>1</v>
      </c>
      <c r="T91" s="4">
        <f t="shared" si="29"/>
        <v>0</v>
      </c>
      <c r="U91" s="4">
        <f t="shared" si="30"/>
        <v>0</v>
      </c>
      <c r="V91" s="4">
        <f t="shared" si="31"/>
        <v>0</v>
      </c>
      <c r="W91" s="4">
        <f t="shared" si="32"/>
        <v>0</v>
      </c>
      <c r="X91" s="190">
        <f t="shared" si="33"/>
        <v>0</v>
      </c>
      <c r="AB91" s="189">
        <f t="shared" si="34"/>
        <v>1</v>
      </c>
      <c r="AC91" s="4">
        <f t="shared" si="35"/>
        <v>1</v>
      </c>
      <c r="AD91" s="4">
        <f t="shared" si="36"/>
        <v>1</v>
      </c>
      <c r="AE91" s="4">
        <f t="shared" si="37"/>
        <v>1</v>
      </c>
      <c r="AF91" s="4">
        <f t="shared" si="38"/>
        <v>1</v>
      </c>
      <c r="AG91" s="4">
        <f t="shared" si="39"/>
        <v>0</v>
      </c>
      <c r="AH91" s="4">
        <f t="shared" si="40"/>
        <v>0</v>
      </c>
      <c r="AI91" s="4">
        <f t="shared" si="41"/>
        <v>0</v>
      </c>
      <c r="AJ91" s="4">
        <f t="shared" si="42"/>
        <v>0</v>
      </c>
      <c r="AK91" s="190">
        <f t="shared" si="43"/>
        <v>0</v>
      </c>
    </row>
    <row r="92" spans="1:37">
      <c r="A92" s="204">
        <v>41395</v>
      </c>
      <c r="B92" s="4">
        <v>2.8</v>
      </c>
      <c r="C92" s="4">
        <v>2.7</v>
      </c>
      <c r="D92" s="4">
        <v>2.6</v>
      </c>
      <c r="E92" s="4">
        <v>2.5</v>
      </c>
      <c r="F92" s="4">
        <v>2.5</v>
      </c>
      <c r="G92" s="4">
        <v>2.4</v>
      </c>
      <c r="H92" s="4">
        <v>2.2999999999999998</v>
      </c>
      <c r="I92" s="4">
        <v>2.2000000000000002</v>
      </c>
      <c r="J92" s="4">
        <v>2.4</v>
      </c>
      <c r="K92" s="4">
        <v>2.2999999999999998</v>
      </c>
      <c r="L92" s="4">
        <f t="shared" si="23"/>
        <v>2.4699999999999998</v>
      </c>
      <c r="M92" s="264">
        <v>2.4</v>
      </c>
      <c r="O92" s="189">
        <f t="shared" si="24"/>
        <v>1</v>
      </c>
      <c r="P92" s="4">
        <f t="shared" si="25"/>
        <v>1</v>
      </c>
      <c r="Q92" s="4">
        <f t="shared" si="26"/>
        <v>1</v>
      </c>
      <c r="R92" s="4">
        <f t="shared" si="27"/>
        <v>1</v>
      </c>
      <c r="S92" s="4">
        <f t="shared" si="28"/>
        <v>1</v>
      </c>
      <c r="T92" s="4">
        <f t="shared" si="29"/>
        <v>0</v>
      </c>
      <c r="U92" s="4">
        <f t="shared" si="30"/>
        <v>0</v>
      </c>
      <c r="V92" s="4">
        <f t="shared" si="31"/>
        <v>0</v>
      </c>
      <c r="W92" s="4">
        <f t="shared" si="32"/>
        <v>0</v>
      </c>
      <c r="X92" s="190">
        <f t="shared" si="33"/>
        <v>0</v>
      </c>
      <c r="AB92" s="189">
        <f t="shared" si="34"/>
        <v>1</v>
      </c>
      <c r="AC92" s="4">
        <f t="shared" si="35"/>
        <v>1</v>
      </c>
      <c r="AD92" s="4">
        <f t="shared" si="36"/>
        <v>1</v>
      </c>
      <c r="AE92" s="4">
        <f t="shared" si="37"/>
        <v>1</v>
      </c>
      <c r="AF92" s="4">
        <f t="shared" si="38"/>
        <v>1</v>
      </c>
      <c r="AG92" s="4">
        <f t="shared" si="39"/>
        <v>0</v>
      </c>
      <c r="AH92" s="4">
        <f t="shared" si="40"/>
        <v>0</v>
      </c>
      <c r="AI92" s="4">
        <f t="shared" si="41"/>
        <v>0</v>
      </c>
      <c r="AJ92" s="4">
        <f t="shared" si="42"/>
        <v>0</v>
      </c>
      <c r="AK92" s="190">
        <f t="shared" si="43"/>
        <v>0</v>
      </c>
    </row>
    <row r="93" spans="1:37">
      <c r="A93" s="204">
        <v>41426</v>
      </c>
      <c r="B93" s="4">
        <v>2.9</v>
      </c>
      <c r="C93" s="4">
        <v>2.9</v>
      </c>
      <c r="D93" s="4">
        <v>2.8</v>
      </c>
      <c r="E93" s="4">
        <v>2.7</v>
      </c>
      <c r="F93" s="4">
        <v>2.7</v>
      </c>
      <c r="G93" s="4">
        <v>2.6</v>
      </c>
      <c r="H93" s="4">
        <v>2.5</v>
      </c>
      <c r="I93" s="4">
        <v>2.4</v>
      </c>
      <c r="J93" s="4">
        <v>2.5</v>
      </c>
      <c r="K93" s="4">
        <v>2.5</v>
      </c>
      <c r="L93" s="4">
        <f t="shared" si="23"/>
        <v>2.65</v>
      </c>
      <c r="M93" s="264">
        <v>2.6</v>
      </c>
      <c r="O93" s="189">
        <f t="shared" si="24"/>
        <v>1</v>
      </c>
      <c r="P93" s="4">
        <f t="shared" si="25"/>
        <v>1</v>
      </c>
      <c r="Q93" s="4">
        <f t="shared" si="26"/>
        <v>1</v>
      </c>
      <c r="R93" s="4">
        <f t="shared" si="27"/>
        <v>1</v>
      </c>
      <c r="S93" s="4">
        <f t="shared" si="28"/>
        <v>1</v>
      </c>
      <c r="T93" s="4">
        <f t="shared" si="29"/>
        <v>0</v>
      </c>
      <c r="U93" s="4">
        <f t="shared" si="30"/>
        <v>0</v>
      </c>
      <c r="V93" s="4">
        <f t="shared" si="31"/>
        <v>0</v>
      </c>
      <c r="W93" s="4">
        <f t="shared" si="32"/>
        <v>0</v>
      </c>
      <c r="X93" s="190">
        <f t="shared" si="33"/>
        <v>0</v>
      </c>
      <c r="AB93" s="189">
        <f t="shared" si="34"/>
        <v>1</v>
      </c>
      <c r="AC93" s="4">
        <f t="shared" si="35"/>
        <v>1</v>
      </c>
      <c r="AD93" s="4">
        <f t="shared" si="36"/>
        <v>1</v>
      </c>
      <c r="AE93" s="4">
        <f t="shared" si="37"/>
        <v>1</v>
      </c>
      <c r="AF93" s="4">
        <f t="shared" si="38"/>
        <v>1</v>
      </c>
      <c r="AG93" s="4">
        <f t="shared" si="39"/>
        <v>0</v>
      </c>
      <c r="AH93" s="4">
        <f t="shared" si="40"/>
        <v>0</v>
      </c>
      <c r="AI93" s="4">
        <f t="shared" si="41"/>
        <v>0</v>
      </c>
      <c r="AJ93" s="4">
        <f t="shared" si="42"/>
        <v>0</v>
      </c>
      <c r="AK93" s="190">
        <f t="shared" si="43"/>
        <v>0</v>
      </c>
    </row>
    <row r="94" spans="1:37">
      <c r="A94" s="204">
        <v>41456</v>
      </c>
      <c r="B94" s="4">
        <v>2.9</v>
      </c>
      <c r="C94" s="4">
        <v>2.8</v>
      </c>
      <c r="D94" s="4">
        <v>2.8</v>
      </c>
      <c r="E94" s="4">
        <v>2.5</v>
      </c>
      <c r="F94" s="4">
        <v>2.7</v>
      </c>
      <c r="G94" s="4">
        <v>2.6</v>
      </c>
      <c r="H94" s="4">
        <v>2.5</v>
      </c>
      <c r="I94" s="4">
        <v>2.5</v>
      </c>
      <c r="J94" s="4">
        <v>2.2999999999999998</v>
      </c>
      <c r="K94" s="4">
        <v>2.5</v>
      </c>
      <c r="L94" s="4">
        <f t="shared" si="23"/>
        <v>2.6100000000000003</v>
      </c>
      <c r="M94" s="264">
        <v>2.5</v>
      </c>
      <c r="O94" s="189">
        <f t="shared" si="24"/>
        <v>1</v>
      </c>
      <c r="P94" s="4">
        <f t="shared" si="25"/>
        <v>1</v>
      </c>
      <c r="Q94" s="4">
        <f t="shared" si="26"/>
        <v>1</v>
      </c>
      <c r="R94" s="4">
        <f t="shared" si="27"/>
        <v>0</v>
      </c>
      <c r="S94" s="4">
        <f t="shared" si="28"/>
        <v>1</v>
      </c>
      <c r="T94" s="4">
        <f t="shared" si="29"/>
        <v>0</v>
      </c>
      <c r="U94" s="4">
        <f t="shared" si="30"/>
        <v>0</v>
      </c>
      <c r="V94" s="4">
        <f t="shared" si="31"/>
        <v>0</v>
      </c>
      <c r="W94" s="4">
        <f t="shared" si="32"/>
        <v>0</v>
      </c>
      <c r="X94" s="190">
        <f t="shared" si="33"/>
        <v>0</v>
      </c>
      <c r="AB94" s="189">
        <f t="shared" si="34"/>
        <v>1</v>
      </c>
      <c r="AC94" s="4">
        <f t="shared" si="35"/>
        <v>1</v>
      </c>
      <c r="AD94" s="4">
        <f t="shared" si="36"/>
        <v>1</v>
      </c>
      <c r="AE94" s="4">
        <f t="shared" si="37"/>
        <v>0</v>
      </c>
      <c r="AF94" s="4">
        <f t="shared" si="38"/>
        <v>1</v>
      </c>
      <c r="AG94" s="4">
        <f t="shared" si="39"/>
        <v>1</v>
      </c>
      <c r="AH94" s="4">
        <f t="shared" si="40"/>
        <v>0</v>
      </c>
      <c r="AI94" s="4">
        <f t="shared" si="41"/>
        <v>0</v>
      </c>
      <c r="AJ94" s="4">
        <f t="shared" si="42"/>
        <v>0</v>
      </c>
      <c r="AK94" s="190">
        <f t="shared" si="43"/>
        <v>0</v>
      </c>
    </row>
    <row r="95" spans="1:37">
      <c r="A95" s="204">
        <v>41487</v>
      </c>
      <c r="B95" s="4">
        <v>2.9</v>
      </c>
      <c r="C95" s="4">
        <v>2.9</v>
      </c>
      <c r="D95" s="4">
        <v>2.8</v>
      </c>
      <c r="E95" s="4">
        <v>2.5</v>
      </c>
      <c r="F95" s="4">
        <v>2.7</v>
      </c>
      <c r="G95" s="4">
        <v>2.6</v>
      </c>
      <c r="H95" s="4">
        <v>2.4</v>
      </c>
      <c r="I95" s="4">
        <v>2.5</v>
      </c>
      <c r="J95" s="4">
        <v>2.2000000000000002</v>
      </c>
      <c r="K95" s="4">
        <v>2.4</v>
      </c>
      <c r="L95" s="4">
        <f t="shared" si="23"/>
        <v>2.59</v>
      </c>
      <c r="M95" s="264">
        <v>2.4</v>
      </c>
      <c r="O95" s="189">
        <f t="shared" si="24"/>
        <v>1</v>
      </c>
      <c r="P95" s="4">
        <f t="shared" si="25"/>
        <v>1</v>
      </c>
      <c r="Q95" s="4">
        <f t="shared" si="26"/>
        <v>1</v>
      </c>
      <c r="R95" s="4">
        <f t="shared" si="27"/>
        <v>0</v>
      </c>
      <c r="S95" s="4">
        <f t="shared" si="28"/>
        <v>1</v>
      </c>
      <c r="T95" s="4">
        <f t="shared" si="29"/>
        <v>1</v>
      </c>
      <c r="U95" s="4">
        <f t="shared" si="30"/>
        <v>0</v>
      </c>
      <c r="V95" s="4">
        <f t="shared" si="31"/>
        <v>0</v>
      </c>
      <c r="W95" s="4">
        <f t="shared" si="32"/>
        <v>0</v>
      </c>
      <c r="X95" s="190">
        <f t="shared" si="33"/>
        <v>0</v>
      </c>
      <c r="AB95" s="189">
        <f t="shared" si="34"/>
        <v>1</v>
      </c>
      <c r="AC95" s="4">
        <f t="shared" si="35"/>
        <v>1</v>
      </c>
      <c r="AD95" s="4">
        <f t="shared" si="36"/>
        <v>1</v>
      </c>
      <c r="AE95" s="4">
        <f t="shared" si="37"/>
        <v>1</v>
      </c>
      <c r="AF95" s="4">
        <f t="shared" si="38"/>
        <v>1</v>
      </c>
      <c r="AG95" s="4">
        <f t="shared" si="39"/>
        <v>1</v>
      </c>
      <c r="AH95" s="4">
        <f t="shared" si="40"/>
        <v>0</v>
      </c>
      <c r="AI95" s="4">
        <f t="shared" si="41"/>
        <v>1</v>
      </c>
      <c r="AJ95" s="4">
        <f t="shared" si="42"/>
        <v>0</v>
      </c>
      <c r="AK95" s="190">
        <f t="shared" si="43"/>
        <v>0</v>
      </c>
    </row>
    <row r="96" spans="1:37">
      <c r="A96" s="204">
        <v>41518</v>
      </c>
      <c r="B96" s="4">
        <v>2.7</v>
      </c>
      <c r="C96" s="4">
        <v>2.7</v>
      </c>
      <c r="D96" s="4">
        <v>2.6</v>
      </c>
      <c r="E96" s="4">
        <v>2.5</v>
      </c>
      <c r="F96" s="4">
        <v>2.5</v>
      </c>
      <c r="G96" s="4">
        <v>2.2999999999999998</v>
      </c>
      <c r="H96" s="4">
        <v>2.2000000000000002</v>
      </c>
      <c r="I96" s="4">
        <v>2.2000000000000002</v>
      </c>
      <c r="J96" s="4">
        <v>2.2999999999999998</v>
      </c>
      <c r="K96" s="4">
        <v>2.2999999999999998</v>
      </c>
      <c r="L96" s="4">
        <f t="shared" si="23"/>
        <v>2.4300000000000002</v>
      </c>
      <c r="M96" s="264">
        <v>2.4</v>
      </c>
      <c r="O96" s="189">
        <f t="shared" si="24"/>
        <v>1</v>
      </c>
      <c r="P96" s="4">
        <f t="shared" si="25"/>
        <v>1</v>
      </c>
      <c r="Q96" s="4">
        <f t="shared" si="26"/>
        <v>1</v>
      </c>
      <c r="R96" s="4">
        <f t="shared" si="27"/>
        <v>1</v>
      </c>
      <c r="S96" s="4">
        <f t="shared" si="28"/>
        <v>1</v>
      </c>
      <c r="T96" s="4">
        <f t="shared" si="29"/>
        <v>0</v>
      </c>
      <c r="U96" s="4">
        <f t="shared" si="30"/>
        <v>0</v>
      </c>
      <c r="V96" s="4">
        <f t="shared" si="31"/>
        <v>0</v>
      </c>
      <c r="W96" s="4">
        <f t="shared" si="32"/>
        <v>0</v>
      </c>
      <c r="X96" s="190">
        <f t="shared" si="33"/>
        <v>0</v>
      </c>
      <c r="AB96" s="189">
        <f t="shared" si="34"/>
        <v>1</v>
      </c>
      <c r="AC96" s="4">
        <f t="shared" si="35"/>
        <v>1</v>
      </c>
      <c r="AD96" s="4">
        <f t="shared" si="36"/>
        <v>1</v>
      </c>
      <c r="AE96" s="4">
        <f t="shared" si="37"/>
        <v>1</v>
      </c>
      <c r="AF96" s="4">
        <f t="shared" si="38"/>
        <v>1</v>
      </c>
      <c r="AG96" s="4">
        <f t="shared" si="39"/>
        <v>0</v>
      </c>
      <c r="AH96" s="4">
        <f t="shared" si="40"/>
        <v>0</v>
      </c>
      <c r="AI96" s="4">
        <f t="shared" si="41"/>
        <v>0</v>
      </c>
      <c r="AJ96" s="4">
        <f t="shared" si="42"/>
        <v>0</v>
      </c>
      <c r="AK96" s="190">
        <f t="shared" si="43"/>
        <v>0</v>
      </c>
    </row>
    <row r="97" spans="1:37">
      <c r="A97" s="204">
        <v>41548</v>
      </c>
      <c r="B97" s="4">
        <v>2.2999999999999998</v>
      </c>
      <c r="C97" s="4">
        <v>2.5</v>
      </c>
      <c r="D97" s="4">
        <v>2.2999999999999998</v>
      </c>
      <c r="E97" s="4">
        <v>2.2000000000000002</v>
      </c>
      <c r="F97" s="4">
        <v>2.2000000000000002</v>
      </c>
      <c r="G97" s="4">
        <v>2</v>
      </c>
      <c r="H97" s="4">
        <v>2</v>
      </c>
      <c r="I97" s="4">
        <v>1.9</v>
      </c>
      <c r="J97" s="4">
        <v>2</v>
      </c>
      <c r="K97" s="4">
        <v>1.8</v>
      </c>
      <c r="L97" s="4">
        <f t="shared" si="23"/>
        <v>2.12</v>
      </c>
      <c r="M97" s="264">
        <v>2</v>
      </c>
      <c r="O97" s="189">
        <f t="shared" si="24"/>
        <v>1</v>
      </c>
      <c r="P97" s="4">
        <f t="shared" si="25"/>
        <v>1</v>
      </c>
      <c r="Q97" s="4">
        <f t="shared" si="26"/>
        <v>1</v>
      </c>
      <c r="R97" s="4">
        <f t="shared" si="27"/>
        <v>1</v>
      </c>
      <c r="S97" s="4">
        <f t="shared" si="28"/>
        <v>1</v>
      </c>
      <c r="T97" s="4">
        <f t="shared" si="29"/>
        <v>0</v>
      </c>
      <c r="U97" s="4">
        <f t="shared" si="30"/>
        <v>0</v>
      </c>
      <c r="V97" s="4">
        <f t="shared" si="31"/>
        <v>0</v>
      </c>
      <c r="W97" s="4">
        <f t="shared" si="32"/>
        <v>0</v>
      </c>
      <c r="X97" s="190">
        <f t="shared" si="33"/>
        <v>0</v>
      </c>
      <c r="AB97" s="189">
        <f t="shared" si="34"/>
        <v>1</v>
      </c>
      <c r="AC97" s="4">
        <f t="shared" si="35"/>
        <v>1</v>
      </c>
      <c r="AD97" s="4">
        <f t="shared" si="36"/>
        <v>1</v>
      </c>
      <c r="AE97" s="4">
        <f t="shared" si="37"/>
        <v>1</v>
      </c>
      <c r="AF97" s="4">
        <f t="shared" si="38"/>
        <v>1</v>
      </c>
      <c r="AG97" s="4">
        <f t="shared" si="39"/>
        <v>0</v>
      </c>
      <c r="AH97" s="4">
        <f t="shared" si="40"/>
        <v>0</v>
      </c>
      <c r="AI97" s="4">
        <f t="shared" si="41"/>
        <v>0</v>
      </c>
      <c r="AJ97" s="4">
        <f t="shared" si="42"/>
        <v>0</v>
      </c>
      <c r="AK97" s="190">
        <f t="shared" si="43"/>
        <v>0</v>
      </c>
    </row>
    <row r="98" spans="1:37">
      <c r="A98" s="204">
        <v>41579</v>
      </c>
      <c r="B98" s="4">
        <v>2.2000000000000002</v>
      </c>
      <c r="C98" s="4">
        <v>2.2999999999999998</v>
      </c>
      <c r="D98" s="4">
        <v>2.1</v>
      </c>
      <c r="E98" s="4">
        <v>2</v>
      </c>
      <c r="F98" s="4">
        <v>2</v>
      </c>
      <c r="G98" s="4">
        <v>1.8</v>
      </c>
      <c r="H98" s="4">
        <v>1.8</v>
      </c>
      <c r="I98" s="4">
        <v>1.7</v>
      </c>
      <c r="J98" s="4">
        <v>1.9</v>
      </c>
      <c r="K98" s="4">
        <v>1.7</v>
      </c>
      <c r="L98" s="4">
        <f t="shared" si="23"/>
        <v>1.95</v>
      </c>
      <c r="M98" s="264">
        <v>1.9</v>
      </c>
      <c r="O98" s="189">
        <f t="shared" si="24"/>
        <v>1</v>
      </c>
      <c r="P98" s="4">
        <f t="shared" si="25"/>
        <v>1</v>
      </c>
      <c r="Q98" s="4">
        <f t="shared" si="26"/>
        <v>1</v>
      </c>
      <c r="R98" s="4">
        <f t="shared" si="27"/>
        <v>1</v>
      </c>
      <c r="S98" s="4">
        <f t="shared" si="28"/>
        <v>1</v>
      </c>
      <c r="T98" s="4">
        <f t="shared" si="29"/>
        <v>0</v>
      </c>
      <c r="U98" s="4">
        <f t="shared" si="30"/>
        <v>0</v>
      </c>
      <c r="V98" s="4">
        <f t="shared" si="31"/>
        <v>0</v>
      </c>
      <c r="W98" s="4">
        <f t="shared" si="32"/>
        <v>0</v>
      </c>
      <c r="X98" s="190">
        <f t="shared" si="33"/>
        <v>0</v>
      </c>
      <c r="AB98" s="189">
        <f t="shared" si="34"/>
        <v>1</v>
      </c>
      <c r="AC98" s="4">
        <f t="shared" si="35"/>
        <v>1</v>
      </c>
      <c r="AD98" s="4">
        <f t="shared" si="36"/>
        <v>1</v>
      </c>
      <c r="AE98" s="4">
        <f t="shared" si="37"/>
        <v>1</v>
      </c>
      <c r="AF98" s="4">
        <f t="shared" si="38"/>
        <v>1</v>
      </c>
      <c r="AG98" s="4">
        <f t="shared" si="39"/>
        <v>0</v>
      </c>
      <c r="AH98" s="4">
        <f t="shared" si="40"/>
        <v>0</v>
      </c>
      <c r="AI98" s="4">
        <f t="shared" si="41"/>
        <v>0</v>
      </c>
      <c r="AJ98" s="4">
        <f t="shared" si="42"/>
        <v>0</v>
      </c>
      <c r="AK98" s="190">
        <f t="shared" si="43"/>
        <v>0</v>
      </c>
    </row>
    <row r="99" spans="1:37">
      <c r="A99" s="204">
        <v>41609</v>
      </c>
      <c r="B99" s="4">
        <v>2.2999999999999998</v>
      </c>
      <c r="C99" s="4">
        <v>2.2999999999999998</v>
      </c>
      <c r="D99" s="4">
        <v>2.1</v>
      </c>
      <c r="E99" s="4">
        <v>2</v>
      </c>
      <c r="F99" s="4">
        <v>2.1</v>
      </c>
      <c r="G99" s="4">
        <v>2</v>
      </c>
      <c r="H99" s="4">
        <v>1.9</v>
      </c>
      <c r="I99" s="4">
        <v>1.8</v>
      </c>
      <c r="J99" s="4">
        <v>1.8</v>
      </c>
      <c r="K99" s="4">
        <v>1.8</v>
      </c>
      <c r="L99" s="4">
        <f t="shared" si="23"/>
        <v>2.0100000000000002</v>
      </c>
      <c r="M99" s="264">
        <v>1.9</v>
      </c>
      <c r="O99" s="189">
        <f t="shared" si="24"/>
        <v>1</v>
      </c>
      <c r="P99" s="4">
        <f t="shared" si="25"/>
        <v>1</v>
      </c>
      <c r="Q99" s="4">
        <f t="shared" si="26"/>
        <v>1</v>
      </c>
      <c r="R99" s="4">
        <f t="shared" si="27"/>
        <v>0</v>
      </c>
      <c r="S99" s="4">
        <f t="shared" si="28"/>
        <v>1</v>
      </c>
      <c r="T99" s="4">
        <f t="shared" si="29"/>
        <v>0</v>
      </c>
      <c r="U99" s="4">
        <f t="shared" si="30"/>
        <v>0</v>
      </c>
      <c r="V99" s="4">
        <f t="shared" si="31"/>
        <v>0</v>
      </c>
      <c r="W99" s="4">
        <f t="shared" si="32"/>
        <v>0</v>
      </c>
      <c r="X99" s="190">
        <f t="shared" si="33"/>
        <v>0</v>
      </c>
      <c r="AB99" s="189">
        <f t="shared" si="34"/>
        <v>1</v>
      </c>
      <c r="AC99" s="4">
        <f t="shared" si="35"/>
        <v>1</v>
      </c>
      <c r="AD99" s="4">
        <f t="shared" si="36"/>
        <v>1</v>
      </c>
      <c r="AE99" s="4">
        <f t="shared" si="37"/>
        <v>1</v>
      </c>
      <c r="AF99" s="4">
        <f t="shared" si="38"/>
        <v>1</v>
      </c>
      <c r="AG99" s="4">
        <f t="shared" si="39"/>
        <v>1</v>
      </c>
      <c r="AH99" s="4">
        <f t="shared" si="40"/>
        <v>0</v>
      </c>
      <c r="AI99" s="4">
        <f t="shared" si="41"/>
        <v>0</v>
      </c>
      <c r="AJ99" s="4">
        <f t="shared" si="42"/>
        <v>0</v>
      </c>
      <c r="AK99" s="190">
        <f t="shared" si="43"/>
        <v>0</v>
      </c>
    </row>
    <row r="100" spans="1:37">
      <c r="A100" s="204">
        <v>41640</v>
      </c>
      <c r="B100" s="4">
        <v>2.2999999999999998</v>
      </c>
      <c r="C100" s="4">
        <v>2.2000000000000002</v>
      </c>
      <c r="D100" s="4">
        <v>2.1</v>
      </c>
      <c r="E100" s="4">
        <v>2</v>
      </c>
      <c r="F100" s="4">
        <v>2</v>
      </c>
      <c r="G100" s="4">
        <v>2</v>
      </c>
      <c r="H100" s="4">
        <v>1.7</v>
      </c>
      <c r="I100" s="4">
        <v>1.7</v>
      </c>
      <c r="J100" s="4">
        <v>1.7</v>
      </c>
      <c r="K100" s="4">
        <v>1.7</v>
      </c>
      <c r="L100" s="4">
        <f t="shared" si="23"/>
        <v>1.94</v>
      </c>
      <c r="M100" s="264">
        <v>1.8</v>
      </c>
      <c r="O100" s="189">
        <f t="shared" si="24"/>
        <v>1</v>
      </c>
      <c r="P100" s="4">
        <f t="shared" si="25"/>
        <v>1</v>
      </c>
      <c r="Q100" s="4">
        <f t="shared" si="26"/>
        <v>1</v>
      </c>
      <c r="R100" s="4">
        <f t="shared" si="27"/>
        <v>1</v>
      </c>
      <c r="S100" s="4">
        <f t="shared" si="28"/>
        <v>1</v>
      </c>
      <c r="T100" s="4">
        <f t="shared" si="29"/>
        <v>1</v>
      </c>
      <c r="U100" s="4">
        <f t="shared" si="30"/>
        <v>0</v>
      </c>
      <c r="V100" s="4">
        <f t="shared" si="31"/>
        <v>0</v>
      </c>
      <c r="W100" s="4">
        <f t="shared" si="32"/>
        <v>0</v>
      </c>
      <c r="X100" s="190">
        <f t="shared" si="33"/>
        <v>0</v>
      </c>
      <c r="AB100" s="189">
        <f t="shared" si="34"/>
        <v>1</v>
      </c>
      <c r="AC100" s="4">
        <f t="shared" si="35"/>
        <v>1</v>
      </c>
      <c r="AD100" s="4">
        <f t="shared" si="36"/>
        <v>1</v>
      </c>
      <c r="AE100" s="4">
        <f t="shared" si="37"/>
        <v>1</v>
      </c>
      <c r="AF100" s="4">
        <f t="shared" si="38"/>
        <v>1</v>
      </c>
      <c r="AG100" s="4">
        <f t="shared" si="39"/>
        <v>1</v>
      </c>
      <c r="AH100" s="4">
        <f t="shared" si="40"/>
        <v>0</v>
      </c>
      <c r="AI100" s="4">
        <f t="shared" si="41"/>
        <v>0</v>
      </c>
      <c r="AJ100" s="4">
        <f t="shared" si="42"/>
        <v>0</v>
      </c>
      <c r="AK100" s="190">
        <f t="shared" si="43"/>
        <v>0</v>
      </c>
    </row>
    <row r="101" spans="1:37">
      <c r="A101" s="204">
        <v>41671</v>
      </c>
      <c r="B101" s="4">
        <v>2.1</v>
      </c>
      <c r="C101" s="4">
        <v>2</v>
      </c>
      <c r="D101" s="4">
        <v>1.8</v>
      </c>
      <c r="E101" s="4">
        <v>1.8</v>
      </c>
      <c r="F101" s="4">
        <v>1.8</v>
      </c>
      <c r="G101" s="4">
        <v>1.8</v>
      </c>
      <c r="H101" s="4">
        <v>1.6</v>
      </c>
      <c r="I101" s="4">
        <v>1.6</v>
      </c>
      <c r="J101" s="4">
        <v>1.6</v>
      </c>
      <c r="K101" s="4">
        <v>1.5</v>
      </c>
      <c r="L101" s="4">
        <f t="shared" si="23"/>
        <v>1.7600000000000002</v>
      </c>
      <c r="M101" s="264">
        <v>1.6</v>
      </c>
      <c r="O101" s="189">
        <f t="shared" si="24"/>
        <v>1</v>
      </c>
      <c r="P101" s="4">
        <f t="shared" si="25"/>
        <v>1</v>
      </c>
      <c r="Q101" s="4">
        <f t="shared" si="26"/>
        <v>1</v>
      </c>
      <c r="R101" s="4">
        <f t="shared" si="27"/>
        <v>1</v>
      </c>
      <c r="S101" s="4">
        <f t="shared" si="28"/>
        <v>1</v>
      </c>
      <c r="T101" s="4">
        <f t="shared" si="29"/>
        <v>1</v>
      </c>
      <c r="U101" s="4">
        <f t="shared" si="30"/>
        <v>0</v>
      </c>
      <c r="V101" s="4">
        <f t="shared" si="31"/>
        <v>0</v>
      </c>
      <c r="W101" s="4">
        <f t="shared" si="32"/>
        <v>0</v>
      </c>
      <c r="X101" s="190">
        <f t="shared" si="33"/>
        <v>0</v>
      </c>
      <c r="AB101" s="189">
        <f t="shared" si="34"/>
        <v>1</v>
      </c>
      <c r="AC101" s="4">
        <f t="shared" si="35"/>
        <v>1</v>
      </c>
      <c r="AD101" s="4">
        <f t="shared" si="36"/>
        <v>1</v>
      </c>
      <c r="AE101" s="4">
        <f t="shared" si="37"/>
        <v>1</v>
      </c>
      <c r="AF101" s="4">
        <f t="shared" si="38"/>
        <v>1</v>
      </c>
      <c r="AG101" s="4">
        <f t="shared" si="39"/>
        <v>1</v>
      </c>
      <c r="AH101" s="4">
        <f t="shared" si="40"/>
        <v>0</v>
      </c>
      <c r="AI101" s="4">
        <f t="shared" si="41"/>
        <v>0</v>
      </c>
      <c r="AJ101" s="4">
        <f t="shared" si="42"/>
        <v>0</v>
      </c>
      <c r="AK101" s="190">
        <f t="shared" si="43"/>
        <v>0</v>
      </c>
    </row>
    <row r="102" spans="1:37">
      <c r="A102" s="204">
        <v>41699</v>
      </c>
      <c r="B102" s="4">
        <v>2</v>
      </c>
      <c r="C102" s="4">
        <v>2</v>
      </c>
      <c r="D102" s="4">
        <v>1.8</v>
      </c>
      <c r="E102" s="4">
        <v>1.7</v>
      </c>
      <c r="F102" s="4">
        <v>1.7</v>
      </c>
      <c r="G102" s="4">
        <v>1.6</v>
      </c>
      <c r="H102" s="4">
        <v>1.5</v>
      </c>
      <c r="I102" s="4">
        <v>1.4</v>
      </c>
      <c r="J102" s="4">
        <v>1.5</v>
      </c>
      <c r="K102" s="4">
        <v>1.4</v>
      </c>
      <c r="L102" s="4">
        <f t="shared" si="23"/>
        <v>1.6599999999999997</v>
      </c>
      <c r="M102" s="264">
        <v>1.5</v>
      </c>
      <c r="O102" s="189">
        <f t="shared" si="24"/>
        <v>1</v>
      </c>
      <c r="P102" s="4">
        <f t="shared" si="25"/>
        <v>1</v>
      </c>
      <c r="Q102" s="4">
        <f t="shared" si="26"/>
        <v>1</v>
      </c>
      <c r="R102" s="4">
        <f t="shared" si="27"/>
        <v>1</v>
      </c>
      <c r="S102" s="4">
        <f t="shared" si="28"/>
        <v>1</v>
      </c>
      <c r="T102" s="4">
        <f t="shared" si="29"/>
        <v>0</v>
      </c>
      <c r="U102" s="4">
        <f t="shared" si="30"/>
        <v>0</v>
      </c>
      <c r="V102" s="4">
        <f t="shared" si="31"/>
        <v>0</v>
      </c>
      <c r="W102" s="4">
        <f t="shared" si="32"/>
        <v>0</v>
      </c>
      <c r="X102" s="190">
        <f t="shared" si="33"/>
        <v>0</v>
      </c>
      <c r="AB102" s="189">
        <f t="shared" si="34"/>
        <v>1</v>
      </c>
      <c r="AC102" s="4">
        <f t="shared" si="35"/>
        <v>1</v>
      </c>
      <c r="AD102" s="4">
        <f t="shared" si="36"/>
        <v>1</v>
      </c>
      <c r="AE102" s="4">
        <f t="shared" si="37"/>
        <v>1</v>
      </c>
      <c r="AF102" s="4">
        <f t="shared" si="38"/>
        <v>1</v>
      </c>
      <c r="AG102" s="4">
        <f t="shared" si="39"/>
        <v>1</v>
      </c>
      <c r="AH102" s="4">
        <f t="shared" si="40"/>
        <v>0</v>
      </c>
      <c r="AI102" s="4">
        <f t="shared" si="41"/>
        <v>0</v>
      </c>
      <c r="AJ102" s="4">
        <f t="shared" si="42"/>
        <v>0</v>
      </c>
      <c r="AK102" s="190">
        <f t="shared" si="43"/>
        <v>0</v>
      </c>
    </row>
    <row r="103" spans="1:37">
      <c r="A103" s="204">
        <v>41730</v>
      </c>
      <c r="B103" s="4">
        <v>2</v>
      </c>
      <c r="C103" s="4">
        <v>1.9</v>
      </c>
      <c r="D103" s="4">
        <v>1.8</v>
      </c>
      <c r="E103" s="4">
        <v>1.7</v>
      </c>
      <c r="F103" s="4">
        <v>1.7</v>
      </c>
      <c r="G103" s="4">
        <v>1.7</v>
      </c>
      <c r="H103" s="4">
        <v>1.6</v>
      </c>
      <c r="I103" s="4">
        <v>1.6</v>
      </c>
      <c r="J103" s="4">
        <v>1.6</v>
      </c>
      <c r="K103" s="4">
        <v>1.7</v>
      </c>
      <c r="L103" s="4">
        <f t="shared" si="23"/>
        <v>1.7299999999999998</v>
      </c>
      <c r="M103" s="264">
        <v>1.7</v>
      </c>
      <c r="O103" s="189">
        <f t="shared" si="24"/>
        <v>1</v>
      </c>
      <c r="P103" s="4">
        <f t="shared" si="25"/>
        <v>1</v>
      </c>
      <c r="Q103" s="4">
        <f t="shared" si="26"/>
        <v>1</v>
      </c>
      <c r="R103" s="4">
        <f t="shared" si="27"/>
        <v>0</v>
      </c>
      <c r="S103" s="4">
        <f t="shared" si="28"/>
        <v>0</v>
      </c>
      <c r="T103" s="4">
        <f t="shared" si="29"/>
        <v>0</v>
      </c>
      <c r="U103" s="4">
        <f t="shared" si="30"/>
        <v>0</v>
      </c>
      <c r="V103" s="4">
        <f t="shared" si="31"/>
        <v>0</v>
      </c>
      <c r="W103" s="4">
        <f t="shared" si="32"/>
        <v>0</v>
      </c>
      <c r="X103" s="190">
        <f t="shared" si="33"/>
        <v>0</v>
      </c>
      <c r="AB103" s="189">
        <f t="shared" si="34"/>
        <v>1</v>
      </c>
      <c r="AC103" s="4">
        <f t="shared" si="35"/>
        <v>1</v>
      </c>
      <c r="AD103" s="4">
        <f t="shared" si="36"/>
        <v>1</v>
      </c>
      <c r="AE103" s="4">
        <f t="shared" si="37"/>
        <v>0</v>
      </c>
      <c r="AF103" s="4">
        <f t="shared" si="38"/>
        <v>0</v>
      </c>
      <c r="AG103" s="4">
        <f t="shared" si="39"/>
        <v>0</v>
      </c>
      <c r="AH103" s="4">
        <f t="shared" si="40"/>
        <v>0</v>
      </c>
      <c r="AI103" s="4">
        <f t="shared" si="41"/>
        <v>0</v>
      </c>
      <c r="AJ103" s="4">
        <f t="shared" si="42"/>
        <v>0</v>
      </c>
      <c r="AK103" s="190">
        <f t="shared" si="43"/>
        <v>0</v>
      </c>
    </row>
    <row r="104" spans="1:37">
      <c r="A104" s="204">
        <v>41760</v>
      </c>
      <c r="B104" s="4">
        <v>1.7</v>
      </c>
      <c r="C104" s="4">
        <v>1.7</v>
      </c>
      <c r="D104" s="4">
        <v>1.6</v>
      </c>
      <c r="E104" s="4">
        <v>1.5</v>
      </c>
      <c r="F104" s="4">
        <v>1.5</v>
      </c>
      <c r="G104" s="4">
        <v>1.5</v>
      </c>
      <c r="H104" s="4">
        <v>1.4</v>
      </c>
      <c r="I104" s="4">
        <v>1.4</v>
      </c>
      <c r="J104" s="4">
        <v>1.4</v>
      </c>
      <c r="K104" s="4">
        <v>1.4</v>
      </c>
      <c r="L104" s="4">
        <f t="shared" si="23"/>
        <v>1.5100000000000002</v>
      </c>
      <c r="M104" s="264">
        <v>1.5</v>
      </c>
      <c r="O104" s="189">
        <f t="shared" si="24"/>
        <v>1</v>
      </c>
      <c r="P104" s="4">
        <f t="shared" si="25"/>
        <v>1</v>
      </c>
      <c r="Q104" s="4">
        <f t="shared" si="26"/>
        <v>1</v>
      </c>
      <c r="R104" s="4">
        <f t="shared" si="27"/>
        <v>0</v>
      </c>
      <c r="S104" s="4">
        <f t="shared" si="28"/>
        <v>0</v>
      </c>
      <c r="T104" s="4">
        <f t="shared" si="29"/>
        <v>0</v>
      </c>
      <c r="U104" s="4">
        <f t="shared" si="30"/>
        <v>0</v>
      </c>
      <c r="V104" s="4">
        <f t="shared" si="31"/>
        <v>0</v>
      </c>
      <c r="W104" s="4">
        <f t="shared" si="32"/>
        <v>0</v>
      </c>
      <c r="X104" s="190">
        <f t="shared" si="33"/>
        <v>0</v>
      </c>
      <c r="AB104" s="189">
        <f t="shared" si="34"/>
        <v>1</v>
      </c>
      <c r="AC104" s="4">
        <f t="shared" si="35"/>
        <v>1</v>
      </c>
      <c r="AD104" s="4">
        <f t="shared" si="36"/>
        <v>1</v>
      </c>
      <c r="AE104" s="4">
        <f t="shared" si="37"/>
        <v>0</v>
      </c>
      <c r="AF104" s="4">
        <f t="shared" si="38"/>
        <v>0</v>
      </c>
      <c r="AG104" s="4">
        <f t="shared" si="39"/>
        <v>0</v>
      </c>
      <c r="AH104" s="4">
        <f t="shared" si="40"/>
        <v>0</v>
      </c>
      <c r="AI104" s="4">
        <f t="shared" si="41"/>
        <v>0</v>
      </c>
      <c r="AJ104" s="4">
        <f t="shared" si="42"/>
        <v>0</v>
      </c>
      <c r="AK104" s="190">
        <f t="shared" si="43"/>
        <v>0</v>
      </c>
    </row>
    <row r="105" spans="1:37">
      <c r="A105" s="204">
        <v>41791</v>
      </c>
      <c r="B105" s="4">
        <v>2.1</v>
      </c>
      <c r="C105" s="4">
        <v>2</v>
      </c>
      <c r="D105" s="4">
        <v>1.9</v>
      </c>
      <c r="E105" s="4">
        <v>1.7</v>
      </c>
      <c r="F105" s="4">
        <v>1.8</v>
      </c>
      <c r="G105" s="4">
        <v>1.8</v>
      </c>
      <c r="H105" s="4">
        <v>1.7</v>
      </c>
      <c r="I105" s="4">
        <v>1.7</v>
      </c>
      <c r="J105" s="4">
        <v>1.7</v>
      </c>
      <c r="K105" s="4">
        <v>1.8</v>
      </c>
      <c r="L105" s="4">
        <f t="shared" si="23"/>
        <v>1.8199999999999998</v>
      </c>
      <c r="M105" s="264">
        <v>1.8</v>
      </c>
      <c r="O105" s="189">
        <f t="shared" si="24"/>
        <v>1</v>
      </c>
      <c r="P105" s="4">
        <f t="shared" si="25"/>
        <v>1</v>
      </c>
      <c r="Q105" s="4">
        <f t="shared" si="26"/>
        <v>1</v>
      </c>
      <c r="R105" s="4">
        <f t="shared" si="27"/>
        <v>0</v>
      </c>
      <c r="S105" s="4">
        <f t="shared" si="28"/>
        <v>0</v>
      </c>
      <c r="T105" s="4">
        <f t="shared" si="29"/>
        <v>0</v>
      </c>
      <c r="U105" s="4">
        <f t="shared" si="30"/>
        <v>0</v>
      </c>
      <c r="V105" s="4">
        <f t="shared" si="31"/>
        <v>0</v>
      </c>
      <c r="W105" s="4">
        <f t="shared" si="32"/>
        <v>0</v>
      </c>
      <c r="X105" s="190">
        <f t="shared" si="33"/>
        <v>0</v>
      </c>
      <c r="AB105" s="189">
        <f t="shared" si="34"/>
        <v>1</v>
      </c>
      <c r="AC105" s="4">
        <f t="shared" si="35"/>
        <v>1</v>
      </c>
      <c r="AD105" s="4">
        <f t="shared" si="36"/>
        <v>1</v>
      </c>
      <c r="AE105" s="4">
        <f t="shared" si="37"/>
        <v>0</v>
      </c>
      <c r="AF105" s="4">
        <f t="shared" si="38"/>
        <v>0</v>
      </c>
      <c r="AG105" s="4">
        <f t="shared" si="39"/>
        <v>0</v>
      </c>
      <c r="AH105" s="4">
        <f t="shared" si="40"/>
        <v>0</v>
      </c>
      <c r="AI105" s="4">
        <f t="shared" si="41"/>
        <v>0</v>
      </c>
      <c r="AJ105" s="4">
        <f t="shared" si="42"/>
        <v>0</v>
      </c>
      <c r="AK105" s="190">
        <f t="shared" si="43"/>
        <v>0</v>
      </c>
    </row>
    <row r="106" spans="1:37">
      <c r="A106" s="204">
        <v>41821</v>
      </c>
      <c r="B106" s="4">
        <v>1.9</v>
      </c>
      <c r="C106" s="4">
        <v>1.8</v>
      </c>
      <c r="D106" s="4">
        <v>1.6</v>
      </c>
      <c r="E106" s="4">
        <v>1.5</v>
      </c>
      <c r="F106" s="4">
        <v>1.5</v>
      </c>
      <c r="G106" s="4">
        <v>1.6</v>
      </c>
      <c r="H106" s="4">
        <v>1.5</v>
      </c>
      <c r="I106" s="4">
        <v>1.4</v>
      </c>
      <c r="J106" s="4">
        <v>1.5</v>
      </c>
      <c r="K106" s="4">
        <v>1.5</v>
      </c>
      <c r="L106" s="4">
        <f t="shared" si="23"/>
        <v>1.58</v>
      </c>
      <c r="M106" s="264">
        <v>1.6</v>
      </c>
      <c r="O106" s="189">
        <f t="shared" si="24"/>
        <v>1</v>
      </c>
      <c r="P106" s="4">
        <f t="shared" si="25"/>
        <v>1</v>
      </c>
      <c r="Q106" s="4">
        <f t="shared" si="26"/>
        <v>1</v>
      </c>
      <c r="R106" s="4">
        <f t="shared" si="27"/>
        <v>0</v>
      </c>
      <c r="S106" s="4">
        <f t="shared" si="28"/>
        <v>0</v>
      </c>
      <c r="T106" s="4">
        <f t="shared" si="29"/>
        <v>1</v>
      </c>
      <c r="U106" s="4">
        <f t="shared" si="30"/>
        <v>0</v>
      </c>
      <c r="V106" s="4">
        <f t="shared" si="31"/>
        <v>0</v>
      </c>
      <c r="W106" s="4">
        <f t="shared" si="32"/>
        <v>0</v>
      </c>
      <c r="X106" s="190">
        <f t="shared" si="33"/>
        <v>0</v>
      </c>
      <c r="AB106" s="189">
        <f t="shared" si="34"/>
        <v>1</v>
      </c>
      <c r="AC106" s="4">
        <f t="shared" si="35"/>
        <v>1</v>
      </c>
      <c r="AD106" s="4">
        <f t="shared" si="36"/>
        <v>0</v>
      </c>
      <c r="AE106" s="4">
        <f t="shared" si="37"/>
        <v>0</v>
      </c>
      <c r="AF106" s="4">
        <f t="shared" si="38"/>
        <v>0</v>
      </c>
      <c r="AG106" s="4">
        <f t="shared" si="39"/>
        <v>0</v>
      </c>
      <c r="AH106" s="4">
        <f t="shared" si="40"/>
        <v>0</v>
      </c>
      <c r="AI106" s="4">
        <f t="shared" si="41"/>
        <v>0</v>
      </c>
      <c r="AJ106" s="4">
        <f t="shared" si="42"/>
        <v>0</v>
      </c>
      <c r="AK106" s="190">
        <f t="shared" si="43"/>
        <v>0</v>
      </c>
    </row>
    <row r="107" spans="1:37">
      <c r="A107" s="204">
        <v>41852</v>
      </c>
      <c r="B107" s="4">
        <v>1.8</v>
      </c>
      <c r="C107" s="4">
        <v>1.7</v>
      </c>
      <c r="D107" s="4">
        <v>1.6</v>
      </c>
      <c r="E107" s="4">
        <v>1.4</v>
      </c>
      <c r="F107" s="4">
        <v>1.4</v>
      </c>
      <c r="G107" s="4">
        <v>1.5</v>
      </c>
      <c r="H107" s="4">
        <v>1.4</v>
      </c>
      <c r="I107" s="4">
        <v>1.4</v>
      </c>
      <c r="J107" s="4">
        <v>1.5</v>
      </c>
      <c r="K107" s="4">
        <v>1.5</v>
      </c>
      <c r="L107" s="4">
        <f t="shared" si="23"/>
        <v>1.52</v>
      </c>
      <c r="M107" s="264">
        <v>1.5</v>
      </c>
      <c r="O107" s="189">
        <f t="shared" si="24"/>
        <v>1</v>
      </c>
      <c r="P107" s="4">
        <f t="shared" si="25"/>
        <v>1</v>
      </c>
      <c r="Q107" s="4">
        <f t="shared" si="26"/>
        <v>1</v>
      </c>
      <c r="R107" s="4">
        <f t="shared" si="27"/>
        <v>0</v>
      </c>
      <c r="S107" s="4">
        <f t="shared" si="28"/>
        <v>0</v>
      </c>
      <c r="T107" s="4">
        <f t="shared" si="29"/>
        <v>0</v>
      </c>
      <c r="U107" s="4">
        <f t="shared" si="30"/>
        <v>0</v>
      </c>
      <c r="V107" s="4">
        <f t="shared" si="31"/>
        <v>0</v>
      </c>
      <c r="W107" s="4">
        <f t="shared" si="32"/>
        <v>0</v>
      </c>
      <c r="X107" s="190">
        <f t="shared" si="33"/>
        <v>0</v>
      </c>
      <c r="AB107" s="189">
        <f t="shared" si="34"/>
        <v>1</v>
      </c>
      <c r="AC107" s="4">
        <f t="shared" si="35"/>
        <v>1</v>
      </c>
      <c r="AD107" s="4">
        <f t="shared" si="36"/>
        <v>1</v>
      </c>
      <c r="AE107" s="4">
        <f t="shared" si="37"/>
        <v>0</v>
      </c>
      <c r="AF107" s="4">
        <f t="shared" si="38"/>
        <v>0</v>
      </c>
      <c r="AG107" s="4">
        <f t="shared" si="39"/>
        <v>0</v>
      </c>
      <c r="AH107" s="4">
        <f t="shared" si="40"/>
        <v>0</v>
      </c>
      <c r="AI107" s="4">
        <f t="shared" si="41"/>
        <v>0</v>
      </c>
      <c r="AJ107" s="4">
        <f t="shared" si="42"/>
        <v>0</v>
      </c>
      <c r="AK107" s="190">
        <f t="shared" si="43"/>
        <v>0</v>
      </c>
    </row>
    <row r="108" spans="1:37">
      <c r="A108" s="204">
        <v>41883</v>
      </c>
      <c r="B108" s="4">
        <v>1.6</v>
      </c>
      <c r="C108" s="4">
        <v>1.5</v>
      </c>
      <c r="D108" s="4">
        <v>1.4</v>
      </c>
      <c r="E108" s="4">
        <v>1.2</v>
      </c>
      <c r="F108" s="4">
        <v>1.3</v>
      </c>
      <c r="G108" s="4">
        <v>1.3</v>
      </c>
      <c r="H108" s="4">
        <v>1.2</v>
      </c>
      <c r="I108" s="4">
        <v>1.2</v>
      </c>
      <c r="J108" s="4">
        <v>1.2</v>
      </c>
      <c r="K108" s="4">
        <v>1.3</v>
      </c>
      <c r="L108" s="4">
        <f t="shared" si="23"/>
        <v>1.3199999999999998</v>
      </c>
      <c r="M108" s="264">
        <v>1.3</v>
      </c>
      <c r="O108" s="189">
        <f t="shared" si="24"/>
        <v>1</v>
      </c>
      <c r="P108" s="4">
        <f t="shared" si="25"/>
        <v>1</v>
      </c>
      <c r="Q108" s="4">
        <f t="shared" si="26"/>
        <v>1</v>
      </c>
      <c r="R108" s="4">
        <f t="shared" si="27"/>
        <v>0</v>
      </c>
      <c r="S108" s="4">
        <f t="shared" si="28"/>
        <v>0</v>
      </c>
      <c r="T108" s="4">
        <f t="shared" si="29"/>
        <v>0</v>
      </c>
      <c r="U108" s="4">
        <f t="shared" si="30"/>
        <v>0</v>
      </c>
      <c r="V108" s="4">
        <f t="shared" si="31"/>
        <v>0</v>
      </c>
      <c r="W108" s="4">
        <f t="shared" si="32"/>
        <v>0</v>
      </c>
      <c r="X108" s="190">
        <f t="shared" si="33"/>
        <v>0</v>
      </c>
      <c r="AB108" s="189">
        <f t="shared" si="34"/>
        <v>1</v>
      </c>
      <c r="AC108" s="4">
        <f t="shared" si="35"/>
        <v>1</v>
      </c>
      <c r="AD108" s="4">
        <f t="shared" si="36"/>
        <v>1</v>
      </c>
      <c r="AE108" s="4">
        <f t="shared" si="37"/>
        <v>0</v>
      </c>
      <c r="AF108" s="4">
        <f t="shared" si="38"/>
        <v>0</v>
      </c>
      <c r="AG108" s="4">
        <f t="shared" si="39"/>
        <v>0</v>
      </c>
      <c r="AH108" s="4">
        <f t="shared" si="40"/>
        <v>0</v>
      </c>
      <c r="AI108" s="4">
        <f t="shared" si="41"/>
        <v>0</v>
      </c>
      <c r="AJ108" s="4">
        <f t="shared" si="42"/>
        <v>0</v>
      </c>
      <c r="AK108" s="190">
        <f t="shared" si="43"/>
        <v>0</v>
      </c>
    </row>
    <row r="109" spans="1:37">
      <c r="A109" s="204">
        <v>41913</v>
      </c>
      <c r="B109" s="4">
        <v>1.7</v>
      </c>
      <c r="C109" s="4">
        <v>1.5</v>
      </c>
      <c r="D109" s="4">
        <v>1.5</v>
      </c>
      <c r="E109" s="4">
        <v>1.3</v>
      </c>
      <c r="F109" s="4">
        <v>1.3</v>
      </c>
      <c r="G109" s="4">
        <v>1.4</v>
      </c>
      <c r="H109" s="4">
        <v>1.3</v>
      </c>
      <c r="I109" s="4">
        <v>1.2</v>
      </c>
      <c r="J109" s="4">
        <v>1.2</v>
      </c>
      <c r="K109" s="4">
        <v>1.4</v>
      </c>
      <c r="L109" s="4">
        <f t="shared" si="23"/>
        <v>1.38</v>
      </c>
      <c r="M109" s="264">
        <v>1.3</v>
      </c>
      <c r="O109" s="189">
        <f t="shared" si="24"/>
        <v>1</v>
      </c>
      <c r="P109" s="4">
        <f t="shared" si="25"/>
        <v>1</v>
      </c>
      <c r="Q109" s="4">
        <f t="shared" si="26"/>
        <v>1</v>
      </c>
      <c r="R109" s="4">
        <f t="shared" si="27"/>
        <v>0</v>
      </c>
      <c r="S109" s="4">
        <f t="shared" si="28"/>
        <v>0</v>
      </c>
      <c r="T109" s="4">
        <f t="shared" si="29"/>
        <v>1</v>
      </c>
      <c r="U109" s="4">
        <f t="shared" si="30"/>
        <v>0</v>
      </c>
      <c r="V109" s="4">
        <f t="shared" si="31"/>
        <v>0</v>
      </c>
      <c r="W109" s="4">
        <f t="shared" si="32"/>
        <v>0</v>
      </c>
      <c r="X109" s="190">
        <f t="shared" si="33"/>
        <v>1</v>
      </c>
      <c r="AB109" s="189">
        <f t="shared" si="34"/>
        <v>1</v>
      </c>
      <c r="AC109" s="4">
        <f t="shared" si="35"/>
        <v>1</v>
      </c>
      <c r="AD109" s="4">
        <f t="shared" si="36"/>
        <v>1</v>
      </c>
      <c r="AE109" s="4">
        <f t="shared" si="37"/>
        <v>0</v>
      </c>
      <c r="AF109" s="4">
        <f t="shared" si="38"/>
        <v>0</v>
      </c>
      <c r="AG109" s="4">
        <f t="shared" si="39"/>
        <v>1</v>
      </c>
      <c r="AH109" s="4">
        <f t="shared" si="40"/>
        <v>0</v>
      </c>
      <c r="AI109" s="4">
        <f t="shared" si="41"/>
        <v>0</v>
      </c>
      <c r="AJ109" s="4">
        <f t="shared" si="42"/>
        <v>0</v>
      </c>
      <c r="AK109" s="190">
        <f t="shared" si="43"/>
        <v>1</v>
      </c>
    </row>
    <row r="110" spans="1:37">
      <c r="A110" s="204">
        <v>41944</v>
      </c>
      <c r="B110" s="4">
        <v>1.5</v>
      </c>
      <c r="C110" s="4">
        <v>1.2</v>
      </c>
      <c r="D110" s="4">
        <v>1.2</v>
      </c>
      <c r="E110" s="4">
        <v>1.1000000000000001</v>
      </c>
      <c r="F110" s="4">
        <v>1.1000000000000001</v>
      </c>
      <c r="G110" s="4">
        <v>1.1000000000000001</v>
      </c>
      <c r="H110" s="4">
        <v>1</v>
      </c>
      <c r="I110" s="4">
        <v>1</v>
      </c>
      <c r="J110" s="4">
        <v>1</v>
      </c>
      <c r="K110" s="4">
        <v>1.2</v>
      </c>
      <c r="L110" s="4">
        <f t="shared" si="23"/>
        <v>1.1399999999999999</v>
      </c>
      <c r="M110" s="264">
        <v>1.1000000000000001</v>
      </c>
      <c r="O110" s="189">
        <f t="shared" si="24"/>
        <v>1</v>
      </c>
      <c r="P110" s="4">
        <f t="shared" si="25"/>
        <v>1</v>
      </c>
      <c r="Q110" s="4">
        <f t="shared" si="26"/>
        <v>1</v>
      </c>
      <c r="R110" s="4">
        <f t="shared" si="27"/>
        <v>0</v>
      </c>
      <c r="S110" s="4">
        <f t="shared" si="28"/>
        <v>0</v>
      </c>
      <c r="T110" s="4">
        <f t="shared" si="29"/>
        <v>0</v>
      </c>
      <c r="U110" s="4">
        <f t="shared" si="30"/>
        <v>0</v>
      </c>
      <c r="V110" s="4">
        <f t="shared" si="31"/>
        <v>0</v>
      </c>
      <c r="W110" s="4">
        <f t="shared" si="32"/>
        <v>0</v>
      </c>
      <c r="X110" s="190">
        <f t="shared" si="33"/>
        <v>1</v>
      </c>
      <c r="AB110" s="189">
        <f t="shared" si="34"/>
        <v>1</v>
      </c>
      <c r="AC110" s="4">
        <f t="shared" si="35"/>
        <v>1</v>
      </c>
      <c r="AD110" s="4">
        <f t="shared" si="36"/>
        <v>1</v>
      </c>
      <c r="AE110" s="4">
        <f t="shared" si="37"/>
        <v>0</v>
      </c>
      <c r="AF110" s="4">
        <f t="shared" si="38"/>
        <v>0</v>
      </c>
      <c r="AG110" s="4">
        <f t="shared" si="39"/>
        <v>0</v>
      </c>
      <c r="AH110" s="4">
        <f t="shared" si="40"/>
        <v>0</v>
      </c>
      <c r="AI110" s="4">
        <f t="shared" si="41"/>
        <v>0</v>
      </c>
      <c r="AJ110" s="4">
        <f t="shared" si="42"/>
        <v>0</v>
      </c>
      <c r="AK110" s="190">
        <f t="shared" si="43"/>
        <v>1</v>
      </c>
    </row>
    <row r="111" spans="1:37">
      <c r="A111" s="204">
        <v>41974</v>
      </c>
      <c r="B111" s="4">
        <v>1</v>
      </c>
      <c r="C111" s="4">
        <v>0.8</v>
      </c>
      <c r="D111" s="4">
        <v>0.7</v>
      </c>
      <c r="E111" s="4">
        <v>0.6</v>
      </c>
      <c r="F111" s="4">
        <v>0.6</v>
      </c>
      <c r="G111" s="4">
        <v>0.7</v>
      </c>
      <c r="H111" s="4">
        <v>0.6</v>
      </c>
      <c r="I111" s="4">
        <v>0.6</v>
      </c>
      <c r="J111" s="4">
        <v>0.7</v>
      </c>
      <c r="K111" s="4">
        <v>0.9</v>
      </c>
      <c r="L111" s="4">
        <f t="shared" si="23"/>
        <v>0.72</v>
      </c>
      <c r="M111" s="264">
        <v>0.7</v>
      </c>
      <c r="O111" s="189">
        <f t="shared" si="24"/>
        <v>1</v>
      </c>
      <c r="P111" s="4">
        <f t="shared" si="25"/>
        <v>1</v>
      </c>
      <c r="Q111" s="4">
        <f t="shared" si="26"/>
        <v>0</v>
      </c>
      <c r="R111" s="4">
        <f t="shared" si="27"/>
        <v>0</v>
      </c>
      <c r="S111" s="4">
        <f t="shared" si="28"/>
        <v>0</v>
      </c>
      <c r="T111" s="4">
        <f t="shared" si="29"/>
        <v>0</v>
      </c>
      <c r="U111" s="4">
        <f t="shared" si="30"/>
        <v>0</v>
      </c>
      <c r="V111" s="4">
        <f t="shared" si="31"/>
        <v>0</v>
      </c>
      <c r="W111" s="4">
        <f t="shared" si="32"/>
        <v>0</v>
      </c>
      <c r="X111" s="190">
        <f t="shared" si="33"/>
        <v>1</v>
      </c>
      <c r="AB111" s="189">
        <f t="shared" si="34"/>
        <v>1</v>
      </c>
      <c r="AC111" s="4">
        <f t="shared" si="35"/>
        <v>1</v>
      </c>
      <c r="AD111" s="4">
        <f t="shared" si="36"/>
        <v>0</v>
      </c>
      <c r="AE111" s="4">
        <f t="shared" si="37"/>
        <v>0</v>
      </c>
      <c r="AF111" s="4">
        <f t="shared" si="38"/>
        <v>0</v>
      </c>
      <c r="AG111" s="4">
        <f t="shared" si="39"/>
        <v>0</v>
      </c>
      <c r="AH111" s="4">
        <f t="shared" si="40"/>
        <v>0</v>
      </c>
      <c r="AI111" s="4">
        <f t="shared" si="41"/>
        <v>0</v>
      </c>
      <c r="AJ111" s="4">
        <f t="shared" si="42"/>
        <v>0</v>
      </c>
      <c r="AK111" s="190">
        <f t="shared" si="43"/>
        <v>1</v>
      </c>
    </row>
    <row r="112" spans="1:37">
      <c r="A112" s="204">
        <v>42005</v>
      </c>
      <c r="B112" s="4">
        <v>0.8</v>
      </c>
      <c r="C112" s="4">
        <v>0.6</v>
      </c>
      <c r="D112" s="4">
        <v>0.5</v>
      </c>
      <c r="E112" s="4">
        <v>0.4</v>
      </c>
      <c r="F112" s="4">
        <v>0.4</v>
      </c>
      <c r="G112" s="4">
        <v>0.4</v>
      </c>
      <c r="H112" s="4">
        <v>0.4</v>
      </c>
      <c r="I112" s="4">
        <v>0.3</v>
      </c>
      <c r="J112" s="4">
        <v>0.4</v>
      </c>
      <c r="K112" s="4">
        <v>0.7</v>
      </c>
      <c r="L112" s="4">
        <f t="shared" si="23"/>
        <v>0.48999999999999994</v>
      </c>
      <c r="M112" s="264">
        <v>0.5</v>
      </c>
      <c r="O112" s="189">
        <f t="shared" si="24"/>
        <v>1</v>
      </c>
      <c r="P112" s="4">
        <f t="shared" si="25"/>
        <v>1</v>
      </c>
      <c r="Q112" s="4">
        <f t="shared" si="26"/>
        <v>1</v>
      </c>
      <c r="R112" s="4">
        <f t="shared" si="27"/>
        <v>0</v>
      </c>
      <c r="S112" s="4">
        <f t="shared" si="28"/>
        <v>0</v>
      </c>
      <c r="T112" s="4">
        <f t="shared" si="29"/>
        <v>0</v>
      </c>
      <c r="U112" s="4">
        <f t="shared" si="30"/>
        <v>0</v>
      </c>
      <c r="V112" s="4">
        <f t="shared" si="31"/>
        <v>0</v>
      </c>
      <c r="W112" s="4">
        <f t="shared" si="32"/>
        <v>0</v>
      </c>
      <c r="X112" s="190">
        <f t="shared" si="33"/>
        <v>1</v>
      </c>
      <c r="AB112" s="189">
        <f t="shared" si="34"/>
        <v>1</v>
      </c>
      <c r="AC112" s="4">
        <f t="shared" si="35"/>
        <v>1</v>
      </c>
      <c r="AD112" s="4">
        <f t="shared" si="36"/>
        <v>0</v>
      </c>
      <c r="AE112" s="4">
        <f t="shared" si="37"/>
        <v>0</v>
      </c>
      <c r="AF112" s="4">
        <f t="shared" si="38"/>
        <v>0</v>
      </c>
      <c r="AG112" s="4">
        <f t="shared" si="39"/>
        <v>0</v>
      </c>
      <c r="AH112" s="4">
        <f t="shared" si="40"/>
        <v>0</v>
      </c>
      <c r="AI112" s="4">
        <f t="shared" si="41"/>
        <v>0</v>
      </c>
      <c r="AJ112" s="4">
        <f t="shared" si="42"/>
        <v>0</v>
      </c>
      <c r="AK112" s="190">
        <f t="shared" si="43"/>
        <v>1</v>
      </c>
    </row>
    <row r="113" spans="1:37">
      <c r="A113" s="204">
        <v>42036</v>
      </c>
      <c r="B113" s="4">
        <v>0.6</v>
      </c>
      <c r="C113" s="4">
        <v>0.4</v>
      </c>
      <c r="D113" s="4">
        <v>0.3</v>
      </c>
      <c r="E113" s="4">
        <v>0.2</v>
      </c>
      <c r="F113" s="4">
        <v>0.2</v>
      </c>
      <c r="G113" s="4">
        <v>0.2</v>
      </c>
      <c r="H113" s="4">
        <v>0.2</v>
      </c>
      <c r="I113" s="4">
        <v>0.1</v>
      </c>
      <c r="J113" s="4">
        <v>0.2</v>
      </c>
      <c r="K113" s="4">
        <v>0.5</v>
      </c>
      <c r="L113" s="4">
        <f t="shared" si="23"/>
        <v>0.29000000000000004</v>
      </c>
      <c r="M113" s="264">
        <v>0.4</v>
      </c>
      <c r="O113" s="189">
        <f t="shared" si="24"/>
        <v>1</v>
      </c>
      <c r="P113" s="4">
        <f t="shared" si="25"/>
        <v>1</v>
      </c>
      <c r="Q113" s="4">
        <f t="shared" si="26"/>
        <v>1</v>
      </c>
      <c r="R113" s="4">
        <f t="shared" si="27"/>
        <v>0</v>
      </c>
      <c r="S113" s="4">
        <f t="shared" si="28"/>
        <v>0</v>
      </c>
      <c r="T113" s="4">
        <f t="shared" si="29"/>
        <v>0</v>
      </c>
      <c r="U113" s="4">
        <f t="shared" si="30"/>
        <v>0</v>
      </c>
      <c r="V113" s="4">
        <f t="shared" si="31"/>
        <v>0</v>
      </c>
      <c r="W113" s="4">
        <f t="shared" si="32"/>
        <v>0</v>
      </c>
      <c r="X113" s="190">
        <f t="shared" si="33"/>
        <v>1</v>
      </c>
      <c r="AB113" s="189">
        <f t="shared" si="34"/>
        <v>1</v>
      </c>
      <c r="AC113" s="4">
        <f t="shared" si="35"/>
        <v>0</v>
      </c>
      <c r="AD113" s="4">
        <f t="shared" si="36"/>
        <v>0</v>
      </c>
      <c r="AE113" s="4">
        <f t="shared" si="37"/>
        <v>0</v>
      </c>
      <c r="AF113" s="4">
        <f t="shared" si="38"/>
        <v>0</v>
      </c>
      <c r="AG113" s="4">
        <f t="shared" si="39"/>
        <v>0</v>
      </c>
      <c r="AH113" s="4">
        <f t="shared" si="40"/>
        <v>0</v>
      </c>
      <c r="AI113" s="4">
        <f t="shared" si="41"/>
        <v>0</v>
      </c>
      <c r="AJ113" s="4">
        <f t="shared" si="42"/>
        <v>0</v>
      </c>
      <c r="AK113" s="190">
        <f t="shared" si="43"/>
        <v>1</v>
      </c>
    </row>
    <row r="114" spans="1:37">
      <c r="A114" s="204">
        <v>42064</v>
      </c>
      <c r="B114" s="4">
        <v>0.6</v>
      </c>
      <c r="C114" s="4">
        <v>0.4</v>
      </c>
      <c r="D114" s="4">
        <v>0.3</v>
      </c>
      <c r="E114" s="4">
        <v>0.2</v>
      </c>
      <c r="F114" s="4">
        <v>0.2</v>
      </c>
      <c r="G114" s="4">
        <v>0.2</v>
      </c>
      <c r="H114" s="4">
        <v>0.2</v>
      </c>
      <c r="I114" s="4">
        <v>0.2</v>
      </c>
      <c r="J114" s="4">
        <v>0.2</v>
      </c>
      <c r="K114" s="4">
        <v>0.5</v>
      </c>
      <c r="L114" s="4">
        <f t="shared" si="23"/>
        <v>0.30000000000000004</v>
      </c>
      <c r="M114" s="264">
        <v>0.3</v>
      </c>
      <c r="O114" s="189">
        <f t="shared" si="24"/>
        <v>1</v>
      </c>
      <c r="P114" s="4">
        <f t="shared" si="25"/>
        <v>1</v>
      </c>
      <c r="Q114" s="4">
        <f t="shared" si="26"/>
        <v>0</v>
      </c>
      <c r="R114" s="4">
        <f t="shared" si="27"/>
        <v>0</v>
      </c>
      <c r="S114" s="4">
        <f t="shared" si="28"/>
        <v>0</v>
      </c>
      <c r="T114" s="4">
        <f t="shared" si="29"/>
        <v>0</v>
      </c>
      <c r="U114" s="4">
        <f t="shared" si="30"/>
        <v>0</v>
      </c>
      <c r="V114" s="4">
        <f t="shared" si="31"/>
        <v>0</v>
      </c>
      <c r="W114" s="4">
        <f t="shared" si="32"/>
        <v>0</v>
      </c>
      <c r="X114" s="190">
        <f t="shared" si="33"/>
        <v>1</v>
      </c>
      <c r="AB114" s="189">
        <f t="shared" si="34"/>
        <v>1</v>
      </c>
      <c r="AC114" s="4">
        <f t="shared" si="35"/>
        <v>1</v>
      </c>
      <c r="AD114" s="4">
        <f t="shared" si="36"/>
        <v>0</v>
      </c>
      <c r="AE114" s="4">
        <f t="shared" si="37"/>
        <v>0</v>
      </c>
      <c r="AF114" s="4">
        <f t="shared" si="38"/>
        <v>0</v>
      </c>
      <c r="AG114" s="4">
        <f t="shared" si="39"/>
        <v>0</v>
      </c>
      <c r="AH114" s="4">
        <f t="shared" si="40"/>
        <v>0</v>
      </c>
      <c r="AI114" s="4">
        <f t="shared" si="41"/>
        <v>0</v>
      </c>
      <c r="AJ114" s="4">
        <f t="shared" si="42"/>
        <v>0</v>
      </c>
      <c r="AK114" s="190">
        <f t="shared" si="43"/>
        <v>1</v>
      </c>
    </row>
    <row r="115" spans="1:37">
      <c r="A115" s="204">
        <v>42095</v>
      </c>
      <c r="B115" s="4">
        <v>0.4</v>
      </c>
      <c r="C115" s="4">
        <v>0.2</v>
      </c>
      <c r="D115" s="4">
        <v>0.1</v>
      </c>
      <c r="E115" s="4">
        <v>0.2</v>
      </c>
      <c r="F115" s="4">
        <v>0.1</v>
      </c>
      <c r="G115" s="4">
        <v>0.1</v>
      </c>
      <c r="H115" s="4">
        <v>0.1</v>
      </c>
      <c r="I115" s="4">
        <v>0.1</v>
      </c>
      <c r="J115" s="4">
        <v>0.2</v>
      </c>
      <c r="K115" s="4">
        <v>0.4</v>
      </c>
      <c r="L115" s="4">
        <f t="shared" si="23"/>
        <v>0.19000000000000003</v>
      </c>
      <c r="M115" s="264">
        <v>0.3</v>
      </c>
      <c r="O115" s="189">
        <f t="shared" si="24"/>
        <v>1</v>
      </c>
      <c r="P115" s="4">
        <f t="shared" si="25"/>
        <v>1</v>
      </c>
      <c r="Q115" s="4">
        <f t="shared" si="26"/>
        <v>0</v>
      </c>
      <c r="R115" s="4">
        <f t="shared" si="27"/>
        <v>1</v>
      </c>
      <c r="S115" s="4">
        <f t="shared" si="28"/>
        <v>0</v>
      </c>
      <c r="T115" s="4">
        <f t="shared" si="29"/>
        <v>0</v>
      </c>
      <c r="U115" s="4">
        <f t="shared" si="30"/>
        <v>0</v>
      </c>
      <c r="V115" s="4">
        <f t="shared" si="31"/>
        <v>0</v>
      </c>
      <c r="W115" s="4">
        <f t="shared" si="32"/>
        <v>1</v>
      </c>
      <c r="X115" s="190">
        <f t="shared" si="33"/>
        <v>1</v>
      </c>
      <c r="AB115" s="189">
        <f t="shared" si="34"/>
        <v>1</v>
      </c>
      <c r="AC115" s="4">
        <f t="shared" si="35"/>
        <v>0</v>
      </c>
      <c r="AD115" s="4">
        <f t="shared" si="36"/>
        <v>0</v>
      </c>
      <c r="AE115" s="4">
        <f t="shared" si="37"/>
        <v>0</v>
      </c>
      <c r="AF115" s="4">
        <f t="shared" si="38"/>
        <v>0</v>
      </c>
      <c r="AG115" s="4">
        <f t="shared" si="39"/>
        <v>0</v>
      </c>
      <c r="AH115" s="4">
        <f t="shared" si="40"/>
        <v>0</v>
      </c>
      <c r="AI115" s="4">
        <f t="shared" si="41"/>
        <v>0</v>
      </c>
      <c r="AJ115" s="4">
        <f t="shared" si="42"/>
        <v>0</v>
      </c>
      <c r="AK115" s="190">
        <f t="shared" si="43"/>
        <v>1</v>
      </c>
    </row>
    <row r="116" spans="1:37">
      <c r="A116" s="204">
        <v>42125</v>
      </c>
      <c r="B116" s="4">
        <v>0.6</v>
      </c>
      <c r="C116" s="4">
        <v>0.4</v>
      </c>
      <c r="D116" s="4">
        <v>0.3</v>
      </c>
      <c r="E116" s="4">
        <v>0.4</v>
      </c>
      <c r="F116" s="4">
        <v>0.3</v>
      </c>
      <c r="G116" s="4">
        <v>0.3</v>
      </c>
      <c r="H116" s="4">
        <v>0.3</v>
      </c>
      <c r="I116" s="4">
        <v>0.3</v>
      </c>
      <c r="J116" s="4">
        <v>0.4</v>
      </c>
      <c r="K116" s="4">
        <v>0.6</v>
      </c>
      <c r="L116" s="4">
        <f t="shared" si="23"/>
        <v>0.38999999999999996</v>
      </c>
      <c r="M116" s="264">
        <v>0.4</v>
      </c>
      <c r="O116" s="189">
        <f t="shared" si="24"/>
        <v>1</v>
      </c>
      <c r="P116" s="4">
        <f t="shared" si="25"/>
        <v>1</v>
      </c>
      <c r="Q116" s="4">
        <f t="shared" si="26"/>
        <v>0</v>
      </c>
      <c r="R116" s="4">
        <f t="shared" si="27"/>
        <v>1</v>
      </c>
      <c r="S116" s="4">
        <f t="shared" si="28"/>
        <v>0</v>
      </c>
      <c r="T116" s="4">
        <f t="shared" si="29"/>
        <v>0</v>
      </c>
      <c r="U116" s="4">
        <f t="shared" si="30"/>
        <v>0</v>
      </c>
      <c r="V116" s="4">
        <f t="shared" si="31"/>
        <v>0</v>
      </c>
      <c r="W116" s="4">
        <f t="shared" si="32"/>
        <v>1</v>
      </c>
      <c r="X116" s="190">
        <f t="shared" si="33"/>
        <v>1</v>
      </c>
      <c r="AB116" s="189">
        <f t="shared" si="34"/>
        <v>1</v>
      </c>
      <c r="AC116" s="4">
        <f t="shared" si="35"/>
        <v>0</v>
      </c>
      <c r="AD116" s="4">
        <f t="shared" si="36"/>
        <v>0</v>
      </c>
      <c r="AE116" s="4">
        <f t="shared" si="37"/>
        <v>0</v>
      </c>
      <c r="AF116" s="4">
        <f t="shared" si="38"/>
        <v>0</v>
      </c>
      <c r="AG116" s="4">
        <f t="shared" si="39"/>
        <v>0</v>
      </c>
      <c r="AH116" s="4">
        <f t="shared" si="40"/>
        <v>0</v>
      </c>
      <c r="AI116" s="4">
        <f t="shared" si="41"/>
        <v>0</v>
      </c>
      <c r="AJ116" s="4">
        <f t="shared" si="42"/>
        <v>0</v>
      </c>
      <c r="AK116" s="190">
        <f t="shared" si="43"/>
        <v>1</v>
      </c>
    </row>
    <row r="117" spans="1:37">
      <c r="A117" s="204">
        <v>42156</v>
      </c>
      <c r="B117" s="4">
        <v>0.5</v>
      </c>
      <c r="C117" s="4">
        <v>0.3</v>
      </c>
      <c r="D117" s="4">
        <v>0.2</v>
      </c>
      <c r="E117" s="4">
        <v>0.2</v>
      </c>
      <c r="F117" s="4">
        <v>0.2</v>
      </c>
      <c r="G117" s="4">
        <v>0.2</v>
      </c>
      <c r="H117" s="4">
        <v>0.2</v>
      </c>
      <c r="I117" s="4">
        <v>0.2</v>
      </c>
      <c r="J117" s="4">
        <v>0.3</v>
      </c>
      <c r="K117" s="4">
        <v>0.5</v>
      </c>
      <c r="L117" s="4">
        <f t="shared" si="23"/>
        <v>0.27999999999999997</v>
      </c>
      <c r="M117" s="264">
        <v>0.3</v>
      </c>
      <c r="O117" s="189">
        <f t="shared" si="24"/>
        <v>1</v>
      </c>
      <c r="P117" s="4">
        <f t="shared" si="25"/>
        <v>1</v>
      </c>
      <c r="Q117" s="4">
        <f t="shared" si="26"/>
        <v>0</v>
      </c>
      <c r="R117" s="4">
        <f t="shared" si="27"/>
        <v>0</v>
      </c>
      <c r="S117" s="4">
        <f t="shared" si="28"/>
        <v>0</v>
      </c>
      <c r="T117" s="4">
        <f t="shared" si="29"/>
        <v>0</v>
      </c>
      <c r="U117" s="4">
        <f t="shared" si="30"/>
        <v>0</v>
      </c>
      <c r="V117" s="4">
        <f t="shared" si="31"/>
        <v>0</v>
      </c>
      <c r="W117" s="4">
        <f t="shared" si="32"/>
        <v>1</v>
      </c>
      <c r="X117" s="190">
        <f t="shared" si="33"/>
        <v>1</v>
      </c>
      <c r="AB117" s="189">
        <f t="shared" si="34"/>
        <v>1</v>
      </c>
      <c r="AC117" s="4">
        <f t="shared" si="35"/>
        <v>0</v>
      </c>
      <c r="AD117" s="4">
        <f t="shared" si="36"/>
        <v>0</v>
      </c>
      <c r="AE117" s="4">
        <f t="shared" si="37"/>
        <v>0</v>
      </c>
      <c r="AF117" s="4">
        <f t="shared" si="38"/>
        <v>0</v>
      </c>
      <c r="AG117" s="4">
        <f t="shared" si="39"/>
        <v>0</v>
      </c>
      <c r="AH117" s="4">
        <f t="shared" si="40"/>
        <v>0</v>
      </c>
      <c r="AI117" s="4">
        <f t="shared" si="41"/>
        <v>0</v>
      </c>
      <c r="AJ117" s="4">
        <f t="shared" si="42"/>
        <v>0</v>
      </c>
      <c r="AK117" s="190">
        <f t="shared" si="43"/>
        <v>1</v>
      </c>
    </row>
    <row r="118" spans="1:37">
      <c r="A118" s="204">
        <v>42186</v>
      </c>
      <c r="B118" s="4">
        <v>0.5</v>
      </c>
      <c r="C118" s="4">
        <v>0.3</v>
      </c>
      <c r="D118" s="4">
        <v>0.2</v>
      </c>
      <c r="E118" s="4">
        <v>0.4</v>
      </c>
      <c r="F118" s="4">
        <v>0.3</v>
      </c>
      <c r="G118" s="4">
        <v>0.2</v>
      </c>
      <c r="H118" s="4">
        <v>0.3</v>
      </c>
      <c r="I118" s="4">
        <v>0.4</v>
      </c>
      <c r="J118" s="4">
        <v>0.4</v>
      </c>
      <c r="K118" s="4">
        <v>0.7</v>
      </c>
      <c r="L118" s="4">
        <f t="shared" si="23"/>
        <v>0.36999999999999994</v>
      </c>
      <c r="M118" s="264">
        <v>0.5</v>
      </c>
      <c r="O118" s="189">
        <f t="shared" si="24"/>
        <v>1</v>
      </c>
      <c r="P118" s="4">
        <f t="shared" si="25"/>
        <v>0</v>
      </c>
      <c r="Q118" s="4">
        <f t="shared" si="26"/>
        <v>0</v>
      </c>
      <c r="R118" s="4">
        <f t="shared" si="27"/>
        <v>1</v>
      </c>
      <c r="S118" s="4">
        <f t="shared" si="28"/>
        <v>0</v>
      </c>
      <c r="T118" s="4">
        <f t="shared" si="29"/>
        <v>0</v>
      </c>
      <c r="U118" s="4">
        <f t="shared" si="30"/>
        <v>0</v>
      </c>
      <c r="V118" s="4">
        <f t="shared" si="31"/>
        <v>1</v>
      </c>
      <c r="W118" s="4">
        <f t="shared" si="32"/>
        <v>1</v>
      </c>
      <c r="X118" s="190">
        <f t="shared" si="33"/>
        <v>1</v>
      </c>
      <c r="AB118" s="189">
        <f t="shared" si="34"/>
        <v>0</v>
      </c>
      <c r="AC118" s="4">
        <f t="shared" si="35"/>
        <v>0</v>
      </c>
      <c r="AD118" s="4">
        <f t="shared" si="36"/>
        <v>0</v>
      </c>
      <c r="AE118" s="4">
        <f t="shared" si="37"/>
        <v>0</v>
      </c>
      <c r="AF118" s="4">
        <f t="shared" si="38"/>
        <v>0</v>
      </c>
      <c r="AG118" s="4">
        <f t="shared" si="39"/>
        <v>0</v>
      </c>
      <c r="AH118" s="4">
        <f t="shared" si="40"/>
        <v>0</v>
      </c>
      <c r="AI118" s="4">
        <f t="shared" si="41"/>
        <v>0</v>
      </c>
      <c r="AJ118" s="4">
        <f t="shared" si="42"/>
        <v>0</v>
      </c>
      <c r="AK118" s="190">
        <f t="shared" si="43"/>
        <v>1</v>
      </c>
    </row>
    <row r="119" spans="1:37">
      <c r="A119" s="204">
        <v>42217</v>
      </c>
      <c r="B119" s="4">
        <v>0.4</v>
      </c>
      <c r="C119" s="4">
        <v>0.2</v>
      </c>
      <c r="D119" s="4">
        <v>0.1</v>
      </c>
      <c r="E119" s="4">
        <v>0.3</v>
      </c>
      <c r="F119" s="4">
        <v>0.2</v>
      </c>
      <c r="G119" s="4">
        <v>0.1</v>
      </c>
      <c r="H119" s="4">
        <v>0.2</v>
      </c>
      <c r="I119" s="4">
        <v>0.3</v>
      </c>
      <c r="J119" s="4">
        <v>0.3</v>
      </c>
      <c r="K119" s="4">
        <v>0.7</v>
      </c>
      <c r="L119" s="4">
        <f t="shared" si="23"/>
        <v>0.27999999999999997</v>
      </c>
      <c r="M119" s="264">
        <v>0.4</v>
      </c>
      <c r="O119" s="189">
        <f t="shared" si="24"/>
        <v>1</v>
      </c>
      <c r="P119" s="4">
        <f t="shared" si="25"/>
        <v>0</v>
      </c>
      <c r="Q119" s="4">
        <f t="shared" si="26"/>
        <v>0</v>
      </c>
      <c r="R119" s="4">
        <f t="shared" si="27"/>
        <v>1</v>
      </c>
      <c r="S119" s="4">
        <f t="shared" si="28"/>
        <v>0</v>
      </c>
      <c r="T119" s="4">
        <f t="shared" si="29"/>
        <v>0</v>
      </c>
      <c r="U119" s="4">
        <f t="shared" si="30"/>
        <v>0</v>
      </c>
      <c r="V119" s="4">
        <f t="shared" si="31"/>
        <v>1</v>
      </c>
      <c r="W119" s="4">
        <f t="shared" si="32"/>
        <v>1</v>
      </c>
      <c r="X119" s="190">
        <f t="shared" si="33"/>
        <v>1</v>
      </c>
      <c r="AB119" s="189">
        <f t="shared" si="34"/>
        <v>0</v>
      </c>
      <c r="AC119" s="4">
        <f t="shared" si="35"/>
        <v>0</v>
      </c>
      <c r="AD119" s="4">
        <f t="shared" si="36"/>
        <v>0</v>
      </c>
      <c r="AE119" s="4">
        <f t="shared" si="37"/>
        <v>0</v>
      </c>
      <c r="AF119" s="4">
        <f t="shared" si="38"/>
        <v>0</v>
      </c>
      <c r="AG119" s="4">
        <f t="shared" si="39"/>
        <v>0</v>
      </c>
      <c r="AH119" s="4">
        <f t="shared" si="40"/>
        <v>0</v>
      </c>
      <c r="AI119" s="4">
        <f t="shared" si="41"/>
        <v>0</v>
      </c>
      <c r="AJ119" s="4">
        <f t="shared" si="42"/>
        <v>0</v>
      </c>
      <c r="AK119" s="190">
        <f t="shared" si="43"/>
        <v>1</v>
      </c>
    </row>
    <row r="120" spans="1:37">
      <c r="A120" s="204">
        <v>42248</v>
      </c>
      <c r="B120" s="4">
        <v>0.4</v>
      </c>
      <c r="C120" s="4">
        <v>0.1</v>
      </c>
      <c r="D120" s="4">
        <v>0</v>
      </c>
      <c r="E120" s="4">
        <v>0.1</v>
      </c>
      <c r="F120" s="4">
        <v>0.1</v>
      </c>
      <c r="G120" s="4">
        <v>0.1</v>
      </c>
      <c r="H120" s="4">
        <v>0</v>
      </c>
      <c r="I120" s="4">
        <v>0.2</v>
      </c>
      <c r="J120" s="4">
        <v>0.2</v>
      </c>
      <c r="K120" s="4">
        <v>0.4</v>
      </c>
      <c r="L120" s="4">
        <f t="shared" si="23"/>
        <v>0.16</v>
      </c>
      <c r="M120" s="264">
        <v>0.2</v>
      </c>
      <c r="O120" s="189">
        <f t="shared" si="24"/>
        <v>1</v>
      </c>
      <c r="P120" s="4">
        <f t="shared" si="25"/>
        <v>0</v>
      </c>
      <c r="Q120" s="4">
        <f t="shared" si="26"/>
        <v>0</v>
      </c>
      <c r="R120" s="4">
        <f t="shared" si="27"/>
        <v>0</v>
      </c>
      <c r="S120" s="4">
        <f t="shared" si="28"/>
        <v>0</v>
      </c>
      <c r="T120" s="4">
        <f t="shared" si="29"/>
        <v>0</v>
      </c>
      <c r="U120" s="4">
        <f t="shared" si="30"/>
        <v>0</v>
      </c>
      <c r="V120" s="4">
        <f t="shared" si="31"/>
        <v>1</v>
      </c>
      <c r="W120" s="4">
        <f t="shared" si="32"/>
        <v>1</v>
      </c>
      <c r="X120" s="190">
        <f t="shared" si="33"/>
        <v>1</v>
      </c>
      <c r="AB120" s="189">
        <f t="shared" si="34"/>
        <v>1</v>
      </c>
      <c r="AC120" s="4">
        <f t="shared" si="35"/>
        <v>0</v>
      </c>
      <c r="AD120" s="4">
        <f t="shared" si="36"/>
        <v>0</v>
      </c>
      <c r="AE120" s="4">
        <f t="shared" si="37"/>
        <v>0</v>
      </c>
      <c r="AF120" s="4">
        <f t="shared" si="38"/>
        <v>0</v>
      </c>
      <c r="AG120" s="4">
        <f t="shared" si="39"/>
        <v>0</v>
      </c>
      <c r="AH120" s="4">
        <f t="shared" si="40"/>
        <v>0</v>
      </c>
      <c r="AI120" s="4">
        <f t="shared" si="41"/>
        <v>0</v>
      </c>
      <c r="AJ120" s="4">
        <f t="shared" si="42"/>
        <v>0</v>
      </c>
      <c r="AK120" s="190">
        <f t="shared" si="43"/>
        <v>1</v>
      </c>
    </row>
    <row r="121" spans="1:37">
      <c r="A121" s="204">
        <v>42278</v>
      </c>
      <c r="B121" s="4">
        <v>0.3</v>
      </c>
      <c r="C121" s="4">
        <v>0.2</v>
      </c>
      <c r="D121" s="4">
        <v>0.1</v>
      </c>
      <c r="E121" s="4">
        <v>0.1</v>
      </c>
      <c r="F121" s="4">
        <v>0.2</v>
      </c>
      <c r="G121" s="4">
        <v>0.1</v>
      </c>
      <c r="H121" s="4">
        <v>0</v>
      </c>
      <c r="I121" s="4">
        <v>0.2</v>
      </c>
      <c r="J121" s="4">
        <v>0.2</v>
      </c>
      <c r="K121" s="4">
        <v>0.4</v>
      </c>
      <c r="L121" s="4">
        <f t="shared" si="23"/>
        <v>0.18</v>
      </c>
      <c r="M121" s="264">
        <v>0.2</v>
      </c>
      <c r="O121" s="189">
        <f t="shared" si="24"/>
        <v>1</v>
      </c>
      <c r="P121" s="4">
        <f t="shared" si="25"/>
        <v>1</v>
      </c>
      <c r="Q121" s="4">
        <f t="shared" si="26"/>
        <v>0</v>
      </c>
      <c r="R121" s="4">
        <f t="shared" si="27"/>
        <v>0</v>
      </c>
      <c r="S121" s="4">
        <f t="shared" si="28"/>
        <v>1</v>
      </c>
      <c r="T121" s="4">
        <f t="shared" si="29"/>
        <v>0</v>
      </c>
      <c r="U121" s="4">
        <f t="shared" si="30"/>
        <v>0</v>
      </c>
      <c r="V121" s="4">
        <f t="shared" si="31"/>
        <v>1</v>
      </c>
      <c r="W121" s="4">
        <f t="shared" si="32"/>
        <v>1</v>
      </c>
      <c r="X121" s="190">
        <f t="shared" si="33"/>
        <v>1</v>
      </c>
      <c r="AB121" s="189">
        <f t="shared" si="34"/>
        <v>1</v>
      </c>
      <c r="AC121" s="4">
        <f t="shared" si="35"/>
        <v>0</v>
      </c>
      <c r="AD121" s="4">
        <f t="shared" si="36"/>
        <v>0</v>
      </c>
      <c r="AE121" s="4">
        <f t="shared" si="37"/>
        <v>0</v>
      </c>
      <c r="AF121" s="4">
        <f t="shared" si="38"/>
        <v>0</v>
      </c>
      <c r="AG121" s="4">
        <f t="shared" si="39"/>
        <v>0</v>
      </c>
      <c r="AH121" s="4">
        <f t="shared" si="40"/>
        <v>0</v>
      </c>
      <c r="AI121" s="4">
        <f t="shared" si="41"/>
        <v>0</v>
      </c>
      <c r="AJ121" s="4">
        <f t="shared" si="42"/>
        <v>0</v>
      </c>
      <c r="AK121" s="190">
        <f t="shared" si="43"/>
        <v>1</v>
      </c>
    </row>
    <row r="122" spans="1:37">
      <c r="A122" s="204">
        <v>42309</v>
      </c>
      <c r="B122" s="4">
        <v>0.5</v>
      </c>
      <c r="C122" s="4">
        <v>0.3</v>
      </c>
      <c r="D122" s="4">
        <v>0.3</v>
      </c>
      <c r="E122" s="4">
        <v>0.3</v>
      </c>
      <c r="F122" s="4">
        <v>0.4</v>
      </c>
      <c r="G122" s="4">
        <v>0.4</v>
      </c>
      <c r="H122" s="4">
        <v>0.3</v>
      </c>
      <c r="I122" s="4">
        <v>0.4</v>
      </c>
      <c r="J122" s="4">
        <v>0.4</v>
      </c>
      <c r="K122" s="4">
        <v>0.5</v>
      </c>
      <c r="L122" s="4">
        <f t="shared" si="23"/>
        <v>0.38</v>
      </c>
      <c r="M122" s="264">
        <v>0.4</v>
      </c>
      <c r="O122" s="189">
        <f t="shared" si="24"/>
        <v>1</v>
      </c>
      <c r="P122" s="4">
        <f t="shared" si="25"/>
        <v>0</v>
      </c>
      <c r="Q122" s="4">
        <f t="shared" si="26"/>
        <v>0</v>
      </c>
      <c r="R122" s="4">
        <f t="shared" si="27"/>
        <v>0</v>
      </c>
      <c r="S122" s="4">
        <f t="shared" si="28"/>
        <v>1</v>
      </c>
      <c r="T122" s="4">
        <f t="shared" si="29"/>
        <v>1</v>
      </c>
      <c r="U122" s="4">
        <f t="shared" si="30"/>
        <v>0</v>
      </c>
      <c r="V122" s="4">
        <f t="shared" si="31"/>
        <v>1</v>
      </c>
      <c r="W122" s="4">
        <f t="shared" si="32"/>
        <v>1</v>
      </c>
      <c r="X122" s="190">
        <f t="shared" si="33"/>
        <v>1</v>
      </c>
      <c r="AB122" s="189">
        <f t="shared" si="34"/>
        <v>1</v>
      </c>
      <c r="AC122" s="4">
        <f t="shared" si="35"/>
        <v>0</v>
      </c>
      <c r="AD122" s="4">
        <f t="shared" si="36"/>
        <v>0</v>
      </c>
      <c r="AE122" s="4">
        <f t="shared" si="37"/>
        <v>0</v>
      </c>
      <c r="AF122" s="4">
        <f t="shared" si="38"/>
        <v>0</v>
      </c>
      <c r="AG122" s="4">
        <f t="shared" si="39"/>
        <v>0</v>
      </c>
      <c r="AH122" s="4">
        <f t="shared" si="40"/>
        <v>0</v>
      </c>
      <c r="AI122" s="4">
        <f t="shared" si="41"/>
        <v>0</v>
      </c>
      <c r="AJ122" s="4">
        <f t="shared" si="42"/>
        <v>0</v>
      </c>
      <c r="AK122" s="190">
        <f t="shared" si="43"/>
        <v>1</v>
      </c>
    </row>
    <row r="123" spans="1:37">
      <c r="A123" s="204">
        <v>42339</v>
      </c>
      <c r="B123" s="4">
        <v>0.5</v>
      </c>
      <c r="C123" s="4">
        <v>0.3</v>
      </c>
      <c r="D123" s="4">
        <v>0.2</v>
      </c>
      <c r="E123" s="4">
        <v>0.4</v>
      </c>
      <c r="F123" s="4">
        <v>0.4</v>
      </c>
      <c r="G123" s="4">
        <v>0.3</v>
      </c>
      <c r="H123" s="4">
        <v>0.3</v>
      </c>
      <c r="I123" s="4">
        <v>0.5</v>
      </c>
      <c r="J123" s="4">
        <v>0.5</v>
      </c>
      <c r="K123" s="4">
        <v>0.8</v>
      </c>
      <c r="L123" s="4">
        <f t="shared" si="23"/>
        <v>0.41999999999999993</v>
      </c>
      <c r="M123" s="264">
        <v>0.5</v>
      </c>
      <c r="O123" s="189">
        <f t="shared" si="24"/>
        <v>1</v>
      </c>
      <c r="P123" s="4">
        <f t="shared" si="25"/>
        <v>0</v>
      </c>
      <c r="Q123" s="4">
        <f t="shared" si="26"/>
        <v>0</v>
      </c>
      <c r="R123" s="4">
        <f t="shared" si="27"/>
        <v>0</v>
      </c>
      <c r="S123" s="4">
        <f t="shared" si="28"/>
        <v>0</v>
      </c>
      <c r="T123" s="4">
        <f t="shared" si="29"/>
        <v>0</v>
      </c>
      <c r="U123" s="4">
        <f t="shared" si="30"/>
        <v>0</v>
      </c>
      <c r="V123" s="4">
        <f t="shared" si="31"/>
        <v>1</v>
      </c>
      <c r="W123" s="4">
        <f t="shared" si="32"/>
        <v>1</v>
      </c>
      <c r="X123" s="190">
        <f t="shared" si="33"/>
        <v>1</v>
      </c>
      <c r="AB123" s="189">
        <f t="shared" si="34"/>
        <v>0</v>
      </c>
      <c r="AC123" s="4">
        <f t="shared" si="35"/>
        <v>0</v>
      </c>
      <c r="AD123" s="4">
        <f t="shared" si="36"/>
        <v>0</v>
      </c>
      <c r="AE123" s="4">
        <f t="shared" si="37"/>
        <v>0</v>
      </c>
      <c r="AF123" s="4">
        <f t="shared" si="38"/>
        <v>0</v>
      </c>
      <c r="AG123" s="4">
        <f t="shared" si="39"/>
        <v>0</v>
      </c>
      <c r="AH123" s="4">
        <f t="shared" si="40"/>
        <v>0</v>
      </c>
      <c r="AI123" s="4">
        <f t="shared" si="41"/>
        <v>0</v>
      </c>
      <c r="AJ123" s="4">
        <f t="shared" si="42"/>
        <v>0</v>
      </c>
      <c r="AK123" s="190">
        <f t="shared" si="43"/>
        <v>1</v>
      </c>
    </row>
    <row r="124" spans="1:37">
      <c r="A124" s="204">
        <v>42370</v>
      </c>
      <c r="B124" s="4">
        <v>0.7</v>
      </c>
      <c r="C124" s="4">
        <v>0.5</v>
      </c>
      <c r="D124" s="4">
        <v>0.5</v>
      </c>
      <c r="E124" s="4">
        <v>0.6</v>
      </c>
      <c r="F124" s="4">
        <v>0.6</v>
      </c>
      <c r="G124" s="4">
        <v>0.5</v>
      </c>
      <c r="H124" s="4">
        <v>0.5</v>
      </c>
      <c r="I124" s="4">
        <v>0.7</v>
      </c>
      <c r="J124" s="4">
        <v>0.7</v>
      </c>
      <c r="K124" s="4">
        <v>0.7</v>
      </c>
      <c r="L124" s="4">
        <f t="shared" si="23"/>
        <v>0.6</v>
      </c>
      <c r="M124" s="264">
        <v>0.6</v>
      </c>
      <c r="O124" s="189">
        <f t="shared" si="24"/>
        <v>1</v>
      </c>
      <c r="P124" s="4">
        <f t="shared" si="25"/>
        <v>0</v>
      </c>
      <c r="Q124" s="4">
        <f t="shared" si="26"/>
        <v>0</v>
      </c>
      <c r="R124" s="4">
        <f t="shared" si="27"/>
        <v>0</v>
      </c>
      <c r="S124" s="4">
        <f t="shared" si="28"/>
        <v>0</v>
      </c>
      <c r="T124" s="4">
        <f t="shared" si="29"/>
        <v>0</v>
      </c>
      <c r="U124" s="4">
        <f t="shared" si="30"/>
        <v>0</v>
      </c>
      <c r="V124" s="4">
        <f t="shared" si="31"/>
        <v>1</v>
      </c>
      <c r="W124" s="4">
        <f t="shared" si="32"/>
        <v>1</v>
      </c>
      <c r="X124" s="190">
        <f t="shared" si="33"/>
        <v>1</v>
      </c>
      <c r="AB124" s="189">
        <f t="shared" si="34"/>
        <v>1</v>
      </c>
      <c r="AC124" s="4">
        <f t="shared" si="35"/>
        <v>0</v>
      </c>
      <c r="AD124" s="4">
        <f t="shared" si="36"/>
        <v>0</v>
      </c>
      <c r="AE124" s="4">
        <f t="shared" si="37"/>
        <v>0</v>
      </c>
      <c r="AF124" s="4">
        <f t="shared" si="38"/>
        <v>0</v>
      </c>
      <c r="AG124" s="4">
        <f t="shared" si="39"/>
        <v>0</v>
      </c>
      <c r="AH124" s="4">
        <f t="shared" si="40"/>
        <v>0</v>
      </c>
      <c r="AI124" s="4">
        <f t="shared" si="41"/>
        <v>1</v>
      </c>
      <c r="AJ124" s="4">
        <f t="shared" si="42"/>
        <v>1</v>
      </c>
      <c r="AK124" s="190">
        <f t="shared" si="43"/>
        <v>1</v>
      </c>
    </row>
    <row r="125" spans="1:37">
      <c r="A125" s="204">
        <v>42401</v>
      </c>
      <c r="B125" s="4">
        <v>0.7</v>
      </c>
      <c r="C125" s="4">
        <v>0.5</v>
      </c>
      <c r="D125" s="4">
        <v>0.5</v>
      </c>
      <c r="E125" s="4">
        <v>0.6</v>
      </c>
      <c r="F125" s="4">
        <v>0.6</v>
      </c>
      <c r="G125" s="4">
        <v>0.5</v>
      </c>
      <c r="H125" s="4">
        <v>0.5</v>
      </c>
      <c r="I125" s="4">
        <v>0.7</v>
      </c>
      <c r="J125" s="4">
        <v>0.7</v>
      </c>
      <c r="K125" s="4">
        <v>0.7</v>
      </c>
      <c r="L125" s="4">
        <f t="shared" si="23"/>
        <v>0.6</v>
      </c>
      <c r="M125" s="264">
        <v>0.6</v>
      </c>
      <c r="O125" s="189">
        <f t="shared" si="24"/>
        <v>1</v>
      </c>
      <c r="P125" s="4">
        <f t="shared" si="25"/>
        <v>0</v>
      </c>
      <c r="Q125" s="4">
        <f t="shared" si="26"/>
        <v>0</v>
      </c>
      <c r="R125" s="4">
        <f t="shared" si="27"/>
        <v>0</v>
      </c>
      <c r="S125" s="4">
        <f t="shared" si="28"/>
        <v>0</v>
      </c>
      <c r="T125" s="4">
        <f t="shared" si="29"/>
        <v>0</v>
      </c>
      <c r="U125" s="4">
        <f t="shared" si="30"/>
        <v>0</v>
      </c>
      <c r="V125" s="4">
        <f t="shared" si="31"/>
        <v>1</v>
      </c>
      <c r="W125" s="4">
        <f t="shared" si="32"/>
        <v>1</v>
      </c>
      <c r="X125" s="190">
        <f t="shared" si="33"/>
        <v>1</v>
      </c>
      <c r="AB125" s="189">
        <f t="shared" si="34"/>
        <v>1</v>
      </c>
      <c r="AC125" s="4">
        <f t="shared" si="35"/>
        <v>0</v>
      </c>
      <c r="AD125" s="4">
        <f t="shared" si="36"/>
        <v>0</v>
      </c>
      <c r="AE125" s="4">
        <f t="shared" si="37"/>
        <v>0</v>
      </c>
      <c r="AF125" s="4">
        <f t="shared" si="38"/>
        <v>0</v>
      </c>
      <c r="AG125" s="4">
        <f t="shared" si="39"/>
        <v>0</v>
      </c>
      <c r="AH125" s="4">
        <f t="shared" si="40"/>
        <v>0</v>
      </c>
      <c r="AI125" s="4">
        <f t="shared" si="41"/>
        <v>1</v>
      </c>
      <c r="AJ125" s="4">
        <f t="shared" si="42"/>
        <v>1</v>
      </c>
      <c r="AK125" s="190">
        <f t="shared" si="43"/>
        <v>1</v>
      </c>
    </row>
    <row r="126" spans="1:37">
      <c r="A126" s="204">
        <v>42430</v>
      </c>
      <c r="B126" s="4">
        <v>0.7</v>
      </c>
      <c r="C126" s="4">
        <v>0.5</v>
      </c>
      <c r="D126" s="4">
        <v>0.5</v>
      </c>
      <c r="E126" s="4">
        <v>0.6</v>
      </c>
      <c r="F126" s="4">
        <v>0.7</v>
      </c>
      <c r="G126" s="4">
        <v>0.6</v>
      </c>
      <c r="H126" s="4">
        <v>0.5</v>
      </c>
      <c r="I126" s="4">
        <v>0.8</v>
      </c>
      <c r="J126" s="4">
        <v>0.8</v>
      </c>
      <c r="K126" s="4">
        <v>1</v>
      </c>
      <c r="L126" s="4">
        <f t="shared" si="23"/>
        <v>0.66999999999999993</v>
      </c>
      <c r="M126" s="264">
        <v>0.8</v>
      </c>
      <c r="O126" s="189">
        <f t="shared" si="24"/>
        <v>1</v>
      </c>
      <c r="P126" s="4">
        <f t="shared" si="25"/>
        <v>0</v>
      </c>
      <c r="Q126" s="4">
        <f t="shared" si="26"/>
        <v>0</v>
      </c>
      <c r="R126" s="4">
        <f t="shared" si="27"/>
        <v>0</v>
      </c>
      <c r="S126" s="4">
        <f t="shared" si="28"/>
        <v>1</v>
      </c>
      <c r="T126" s="4">
        <f t="shared" si="29"/>
        <v>0</v>
      </c>
      <c r="U126" s="4">
        <f t="shared" si="30"/>
        <v>0</v>
      </c>
      <c r="V126" s="4">
        <f t="shared" si="31"/>
        <v>1</v>
      </c>
      <c r="W126" s="4">
        <f t="shared" si="32"/>
        <v>1</v>
      </c>
      <c r="X126" s="190">
        <f t="shared" si="33"/>
        <v>1</v>
      </c>
      <c r="AB126" s="189">
        <f t="shared" si="34"/>
        <v>0</v>
      </c>
      <c r="AC126" s="4">
        <f t="shared" si="35"/>
        <v>0</v>
      </c>
      <c r="AD126" s="4">
        <f t="shared" si="36"/>
        <v>0</v>
      </c>
      <c r="AE126" s="4">
        <f t="shared" si="37"/>
        <v>0</v>
      </c>
      <c r="AF126" s="4">
        <f t="shared" si="38"/>
        <v>0</v>
      </c>
      <c r="AG126" s="4">
        <f t="shared" si="39"/>
        <v>0</v>
      </c>
      <c r="AH126" s="4">
        <f t="shared" si="40"/>
        <v>0</v>
      </c>
      <c r="AI126" s="4">
        <f t="shared" si="41"/>
        <v>0</v>
      </c>
      <c r="AJ126" s="4">
        <f t="shared" si="42"/>
        <v>0</v>
      </c>
      <c r="AK126" s="190">
        <f t="shared" si="43"/>
        <v>1</v>
      </c>
    </row>
    <row r="127" spans="1:37">
      <c r="A127" s="204">
        <v>42461</v>
      </c>
      <c r="B127" s="4">
        <v>0.7</v>
      </c>
      <c r="C127" s="4">
        <v>0.6</v>
      </c>
      <c r="D127" s="4">
        <v>0.5</v>
      </c>
      <c r="E127" s="4">
        <v>0.6</v>
      </c>
      <c r="F127" s="4">
        <v>0.7</v>
      </c>
      <c r="G127" s="4">
        <v>0.6</v>
      </c>
      <c r="H127" s="4">
        <v>0.6</v>
      </c>
      <c r="I127" s="4">
        <v>0.7</v>
      </c>
      <c r="J127" s="4">
        <v>0.7</v>
      </c>
      <c r="K127" s="4">
        <v>0.8</v>
      </c>
      <c r="L127" s="4">
        <f t="shared" si="23"/>
        <v>0.65</v>
      </c>
      <c r="M127" s="264">
        <v>0.7</v>
      </c>
      <c r="O127" s="189">
        <f t="shared" si="24"/>
        <v>1</v>
      </c>
      <c r="P127" s="4">
        <f t="shared" si="25"/>
        <v>0</v>
      </c>
      <c r="Q127" s="4">
        <f t="shared" si="26"/>
        <v>0</v>
      </c>
      <c r="R127" s="4">
        <f t="shared" si="27"/>
        <v>0</v>
      </c>
      <c r="S127" s="4">
        <f t="shared" si="28"/>
        <v>1</v>
      </c>
      <c r="T127" s="4">
        <f t="shared" si="29"/>
        <v>0</v>
      </c>
      <c r="U127" s="4">
        <f t="shared" si="30"/>
        <v>0</v>
      </c>
      <c r="V127" s="4">
        <f t="shared" si="31"/>
        <v>1</v>
      </c>
      <c r="W127" s="4">
        <f t="shared" si="32"/>
        <v>1</v>
      </c>
      <c r="X127" s="190">
        <f t="shared" si="33"/>
        <v>1</v>
      </c>
      <c r="AB127" s="189">
        <f t="shared" si="34"/>
        <v>0</v>
      </c>
      <c r="AC127" s="4">
        <f t="shared" si="35"/>
        <v>0</v>
      </c>
      <c r="AD127" s="4">
        <f t="shared" si="36"/>
        <v>0</v>
      </c>
      <c r="AE127" s="4">
        <f t="shared" si="37"/>
        <v>0</v>
      </c>
      <c r="AF127" s="4">
        <f t="shared" si="38"/>
        <v>0</v>
      </c>
      <c r="AG127" s="4">
        <f t="shared" si="39"/>
        <v>0</v>
      </c>
      <c r="AH127" s="4">
        <f t="shared" si="40"/>
        <v>0</v>
      </c>
      <c r="AI127" s="4">
        <f t="shared" si="41"/>
        <v>0</v>
      </c>
      <c r="AJ127" s="4">
        <f t="shared" si="42"/>
        <v>0</v>
      </c>
      <c r="AK127" s="190">
        <f t="shared" si="43"/>
        <v>1</v>
      </c>
    </row>
    <row r="128" spans="1:37">
      <c r="A128" s="204">
        <v>42491</v>
      </c>
      <c r="B128" s="4">
        <v>0.8</v>
      </c>
      <c r="C128" s="4">
        <v>0.6</v>
      </c>
      <c r="D128" s="4">
        <v>0.6</v>
      </c>
      <c r="E128" s="4">
        <v>0.7</v>
      </c>
      <c r="F128" s="4">
        <v>0.7</v>
      </c>
      <c r="G128" s="4">
        <v>0.7</v>
      </c>
      <c r="H128" s="4">
        <v>0.6</v>
      </c>
      <c r="I128" s="4">
        <v>0.8</v>
      </c>
      <c r="J128" s="4">
        <v>0.7</v>
      </c>
      <c r="K128" s="4">
        <v>0.8</v>
      </c>
      <c r="L128" s="4">
        <f t="shared" si="23"/>
        <v>0.7</v>
      </c>
      <c r="M128" s="264">
        <v>0.7</v>
      </c>
      <c r="O128" s="189">
        <f t="shared" si="24"/>
        <v>1</v>
      </c>
      <c r="P128" s="4">
        <f t="shared" si="25"/>
        <v>0</v>
      </c>
      <c r="Q128" s="4">
        <f t="shared" si="26"/>
        <v>0</v>
      </c>
      <c r="R128" s="4">
        <f t="shared" si="27"/>
        <v>0</v>
      </c>
      <c r="S128" s="4">
        <f t="shared" si="28"/>
        <v>0</v>
      </c>
      <c r="T128" s="4">
        <f t="shared" si="29"/>
        <v>0</v>
      </c>
      <c r="U128" s="4">
        <f t="shared" si="30"/>
        <v>0</v>
      </c>
      <c r="V128" s="4">
        <f t="shared" si="31"/>
        <v>1</v>
      </c>
      <c r="W128" s="4">
        <f t="shared" si="32"/>
        <v>0</v>
      </c>
      <c r="X128" s="190">
        <f t="shared" si="33"/>
        <v>1</v>
      </c>
      <c r="AB128" s="189">
        <f t="shared" si="34"/>
        <v>1</v>
      </c>
      <c r="AC128" s="4">
        <f t="shared" si="35"/>
        <v>0</v>
      </c>
      <c r="AD128" s="4">
        <f t="shared" si="36"/>
        <v>0</v>
      </c>
      <c r="AE128" s="4">
        <f t="shared" si="37"/>
        <v>0</v>
      </c>
      <c r="AF128" s="4">
        <f t="shared" si="38"/>
        <v>0</v>
      </c>
      <c r="AG128" s="4">
        <f t="shared" si="39"/>
        <v>0</v>
      </c>
      <c r="AH128" s="4">
        <f t="shared" si="40"/>
        <v>0</v>
      </c>
      <c r="AI128" s="4">
        <f t="shared" si="41"/>
        <v>1</v>
      </c>
      <c r="AJ128" s="4">
        <f t="shared" si="42"/>
        <v>0</v>
      </c>
      <c r="AK128" s="190">
        <f t="shared" si="43"/>
        <v>1</v>
      </c>
    </row>
    <row r="129" spans="1:37">
      <c r="A129" s="204">
        <v>42522</v>
      </c>
      <c r="B129" s="4">
        <v>0.8</v>
      </c>
      <c r="C129" s="4">
        <v>0.7</v>
      </c>
      <c r="D129" s="4">
        <v>0.7</v>
      </c>
      <c r="E129" s="4">
        <v>0.8</v>
      </c>
      <c r="F129" s="4">
        <v>0.8</v>
      </c>
      <c r="G129" s="4">
        <v>0.8</v>
      </c>
      <c r="H129" s="4">
        <v>0.7</v>
      </c>
      <c r="I129" s="4">
        <v>0.9</v>
      </c>
      <c r="J129" s="4">
        <v>0.9</v>
      </c>
      <c r="K129" s="4">
        <v>1</v>
      </c>
      <c r="L129" s="4">
        <f t="shared" si="23"/>
        <v>0.81000000000000016</v>
      </c>
      <c r="M129" s="264">
        <v>0.8</v>
      </c>
      <c r="O129" s="189">
        <f t="shared" si="24"/>
        <v>0</v>
      </c>
      <c r="P129" s="4">
        <f t="shared" si="25"/>
        <v>0</v>
      </c>
      <c r="Q129" s="4">
        <f t="shared" si="26"/>
        <v>0</v>
      </c>
      <c r="R129" s="4">
        <f t="shared" si="27"/>
        <v>0</v>
      </c>
      <c r="S129" s="4">
        <f t="shared" si="28"/>
        <v>0</v>
      </c>
      <c r="T129" s="4">
        <f t="shared" si="29"/>
        <v>0</v>
      </c>
      <c r="U129" s="4">
        <f t="shared" si="30"/>
        <v>0</v>
      </c>
      <c r="V129" s="4">
        <f t="shared" si="31"/>
        <v>1</v>
      </c>
      <c r="W129" s="4">
        <f t="shared" si="32"/>
        <v>1</v>
      </c>
      <c r="X129" s="190">
        <f t="shared" si="33"/>
        <v>1</v>
      </c>
      <c r="AB129" s="189">
        <f t="shared" si="34"/>
        <v>0</v>
      </c>
      <c r="AC129" s="4">
        <f t="shared" si="35"/>
        <v>0</v>
      </c>
      <c r="AD129" s="4">
        <f t="shared" si="36"/>
        <v>0</v>
      </c>
      <c r="AE129" s="4">
        <f t="shared" si="37"/>
        <v>0</v>
      </c>
      <c r="AF129" s="4">
        <f t="shared" si="38"/>
        <v>0</v>
      </c>
      <c r="AG129" s="4">
        <f t="shared" si="39"/>
        <v>0</v>
      </c>
      <c r="AH129" s="4">
        <f t="shared" si="40"/>
        <v>0</v>
      </c>
      <c r="AI129" s="4">
        <f t="shared" si="41"/>
        <v>1</v>
      </c>
      <c r="AJ129" s="4">
        <f t="shared" si="42"/>
        <v>1</v>
      </c>
      <c r="AK129" s="190">
        <f t="shared" si="43"/>
        <v>1</v>
      </c>
    </row>
    <row r="130" spans="1:37">
      <c r="A130" s="204">
        <v>42552</v>
      </c>
      <c r="B130" s="4">
        <v>0.9</v>
      </c>
      <c r="C130" s="4">
        <v>0.8</v>
      </c>
      <c r="D130" s="4">
        <v>0.7</v>
      </c>
      <c r="E130" s="4">
        <v>0.8</v>
      </c>
      <c r="F130" s="4">
        <v>0.8</v>
      </c>
      <c r="G130" s="4">
        <v>1</v>
      </c>
      <c r="H130" s="4">
        <v>0.8</v>
      </c>
      <c r="I130" s="4">
        <v>0.9</v>
      </c>
      <c r="J130" s="4">
        <v>1</v>
      </c>
      <c r="K130" s="4">
        <v>1</v>
      </c>
      <c r="L130" s="4">
        <f t="shared" si="23"/>
        <v>0.86999999999999988</v>
      </c>
      <c r="M130" s="264">
        <v>0.9</v>
      </c>
      <c r="O130" s="189">
        <f t="shared" si="24"/>
        <v>1</v>
      </c>
      <c r="P130" s="4">
        <f t="shared" si="25"/>
        <v>0</v>
      </c>
      <c r="Q130" s="4">
        <f t="shared" si="26"/>
        <v>0</v>
      </c>
      <c r="R130" s="4">
        <f t="shared" si="27"/>
        <v>0</v>
      </c>
      <c r="S130" s="4">
        <f t="shared" si="28"/>
        <v>0</v>
      </c>
      <c r="T130" s="4">
        <f t="shared" si="29"/>
        <v>1</v>
      </c>
      <c r="U130" s="4">
        <f t="shared" si="30"/>
        <v>0</v>
      </c>
      <c r="V130" s="4">
        <f t="shared" si="31"/>
        <v>1</v>
      </c>
      <c r="W130" s="4">
        <f t="shared" si="32"/>
        <v>1</v>
      </c>
      <c r="X130" s="190">
        <f t="shared" si="33"/>
        <v>1</v>
      </c>
      <c r="AB130" s="189">
        <f t="shared" si="34"/>
        <v>0</v>
      </c>
      <c r="AC130" s="4">
        <f t="shared" si="35"/>
        <v>0</v>
      </c>
      <c r="AD130" s="4">
        <f t="shared" si="36"/>
        <v>0</v>
      </c>
      <c r="AE130" s="4">
        <f t="shared" si="37"/>
        <v>0</v>
      </c>
      <c r="AF130" s="4">
        <f t="shared" si="38"/>
        <v>0</v>
      </c>
      <c r="AG130" s="4">
        <f t="shared" si="39"/>
        <v>1</v>
      </c>
      <c r="AH130" s="4">
        <f t="shared" si="40"/>
        <v>0</v>
      </c>
      <c r="AI130" s="4">
        <f t="shared" si="41"/>
        <v>0</v>
      </c>
      <c r="AJ130" s="4">
        <f t="shared" si="42"/>
        <v>1</v>
      </c>
      <c r="AK130" s="190">
        <f t="shared" si="43"/>
        <v>1</v>
      </c>
    </row>
    <row r="131" spans="1:37">
      <c r="A131" s="204">
        <v>42583</v>
      </c>
      <c r="B131" s="4">
        <v>0.9</v>
      </c>
      <c r="C131" s="4">
        <v>0.8</v>
      </c>
      <c r="D131" s="4">
        <v>0.8</v>
      </c>
      <c r="E131" s="4">
        <v>0.8</v>
      </c>
      <c r="F131" s="4">
        <v>0.9</v>
      </c>
      <c r="G131" s="4">
        <v>1</v>
      </c>
      <c r="H131" s="4">
        <v>0.9</v>
      </c>
      <c r="I131" s="4">
        <v>0.9</v>
      </c>
      <c r="J131" s="4">
        <v>1</v>
      </c>
      <c r="K131" s="4">
        <v>1.1000000000000001</v>
      </c>
      <c r="L131" s="4">
        <f t="shared" si="23"/>
        <v>0.90999999999999992</v>
      </c>
      <c r="M131" s="264">
        <v>1</v>
      </c>
      <c r="O131" s="189">
        <f t="shared" si="24"/>
        <v>0</v>
      </c>
      <c r="P131" s="4">
        <f t="shared" si="25"/>
        <v>0</v>
      </c>
      <c r="Q131" s="4">
        <f t="shared" si="26"/>
        <v>0</v>
      </c>
      <c r="R131" s="4">
        <f t="shared" si="27"/>
        <v>0</v>
      </c>
      <c r="S131" s="4">
        <f t="shared" si="28"/>
        <v>0</v>
      </c>
      <c r="T131" s="4">
        <f t="shared" si="29"/>
        <v>1</v>
      </c>
      <c r="U131" s="4">
        <f t="shared" si="30"/>
        <v>0</v>
      </c>
      <c r="V131" s="4">
        <f t="shared" si="31"/>
        <v>0</v>
      </c>
      <c r="W131" s="4">
        <f t="shared" si="32"/>
        <v>1</v>
      </c>
      <c r="X131" s="190">
        <f t="shared" si="33"/>
        <v>1</v>
      </c>
      <c r="AB131" s="189">
        <f t="shared" si="34"/>
        <v>0</v>
      </c>
      <c r="AC131" s="4">
        <f t="shared" si="35"/>
        <v>0</v>
      </c>
      <c r="AD131" s="4">
        <f t="shared" si="36"/>
        <v>0</v>
      </c>
      <c r="AE131" s="4">
        <f t="shared" si="37"/>
        <v>0</v>
      </c>
      <c r="AF131" s="4">
        <f t="shared" si="38"/>
        <v>0</v>
      </c>
      <c r="AG131" s="4">
        <f t="shared" si="39"/>
        <v>0</v>
      </c>
      <c r="AH131" s="4">
        <f t="shared" si="40"/>
        <v>0</v>
      </c>
      <c r="AI131" s="4">
        <f t="shared" si="41"/>
        <v>0</v>
      </c>
      <c r="AJ131" s="4">
        <f t="shared" si="42"/>
        <v>0</v>
      </c>
      <c r="AK131" s="190">
        <f t="shared" si="43"/>
        <v>1</v>
      </c>
    </row>
    <row r="132" spans="1:37">
      <c r="A132" s="204">
        <v>42614</v>
      </c>
      <c r="B132" s="4">
        <v>1.2</v>
      </c>
      <c r="C132" s="4">
        <v>1.1000000000000001</v>
      </c>
      <c r="D132" s="4">
        <v>1.1000000000000001</v>
      </c>
      <c r="E132" s="4">
        <v>1.1000000000000001</v>
      </c>
      <c r="F132" s="4">
        <v>1.2</v>
      </c>
      <c r="G132" s="4">
        <v>1.2</v>
      </c>
      <c r="H132" s="4">
        <v>1.2</v>
      </c>
      <c r="I132" s="4">
        <v>1.3</v>
      </c>
      <c r="J132" s="4">
        <v>1.3</v>
      </c>
      <c r="K132" s="4">
        <v>1.4</v>
      </c>
      <c r="L132" s="4">
        <f t="shared" si="23"/>
        <v>1.2100000000000002</v>
      </c>
      <c r="M132" s="264">
        <v>1.3</v>
      </c>
      <c r="O132" s="189">
        <f t="shared" si="24"/>
        <v>0</v>
      </c>
      <c r="P132" s="4">
        <f t="shared" si="25"/>
        <v>0</v>
      </c>
      <c r="Q132" s="4">
        <f t="shared" si="26"/>
        <v>0</v>
      </c>
      <c r="R132" s="4">
        <f t="shared" si="27"/>
        <v>0</v>
      </c>
      <c r="S132" s="4">
        <f t="shared" si="28"/>
        <v>0</v>
      </c>
      <c r="T132" s="4">
        <f t="shared" si="29"/>
        <v>0</v>
      </c>
      <c r="U132" s="4">
        <f t="shared" si="30"/>
        <v>0</v>
      </c>
      <c r="V132" s="4">
        <f t="shared" si="31"/>
        <v>1</v>
      </c>
      <c r="W132" s="4">
        <f t="shared" si="32"/>
        <v>1</v>
      </c>
      <c r="X132" s="190">
        <f t="shared" si="33"/>
        <v>1</v>
      </c>
      <c r="AB132" s="189">
        <f t="shared" si="34"/>
        <v>0</v>
      </c>
      <c r="AC132" s="4">
        <f t="shared" si="35"/>
        <v>0</v>
      </c>
      <c r="AD132" s="4">
        <f t="shared" si="36"/>
        <v>0</v>
      </c>
      <c r="AE132" s="4">
        <f t="shared" si="37"/>
        <v>0</v>
      </c>
      <c r="AF132" s="4">
        <f t="shared" si="38"/>
        <v>0</v>
      </c>
      <c r="AG132" s="4">
        <f t="shared" si="39"/>
        <v>0</v>
      </c>
      <c r="AH132" s="4">
        <f t="shared" si="40"/>
        <v>0</v>
      </c>
      <c r="AI132" s="4">
        <f t="shared" si="41"/>
        <v>0</v>
      </c>
      <c r="AJ132" s="4">
        <f t="shared" si="42"/>
        <v>0</v>
      </c>
      <c r="AK132" s="190">
        <f t="shared" si="43"/>
        <v>1</v>
      </c>
    </row>
    <row r="133" spans="1:37">
      <c r="A133" s="204">
        <v>42644</v>
      </c>
      <c r="B133" s="4">
        <v>1.2</v>
      </c>
      <c r="C133" s="4">
        <v>1.1000000000000001</v>
      </c>
      <c r="D133" s="4">
        <v>1.2</v>
      </c>
      <c r="E133" s="4">
        <v>1.2</v>
      </c>
      <c r="F133" s="4">
        <v>1.2</v>
      </c>
      <c r="G133" s="4">
        <v>1.2</v>
      </c>
      <c r="H133" s="4">
        <v>1.3</v>
      </c>
      <c r="I133" s="4">
        <v>1.3</v>
      </c>
      <c r="J133" s="4">
        <v>1.3</v>
      </c>
      <c r="K133" s="4">
        <v>1.4</v>
      </c>
      <c r="L133" s="4">
        <f t="shared" ref="L133:L150" si="44">AVERAGE(B133:K133)</f>
        <v>1.2400000000000002</v>
      </c>
      <c r="M133" s="264">
        <v>1.3</v>
      </c>
      <c r="O133" s="189">
        <f t="shared" ref="O133:O150" si="45">IF(B133&gt;$L133, 1, 0)</f>
        <v>0</v>
      </c>
      <c r="P133" s="4">
        <f t="shared" ref="P133:P150" si="46">IF(C133&gt;$L133, 1, 0)</f>
        <v>0</v>
      </c>
      <c r="Q133" s="4">
        <f t="shared" ref="Q133:Q150" si="47">IF(D133&gt;$L133, 1, 0)</f>
        <v>0</v>
      </c>
      <c r="R133" s="4">
        <f t="shared" ref="R133:R150" si="48">IF(E133&gt;$L133, 1, 0)</f>
        <v>0</v>
      </c>
      <c r="S133" s="4">
        <f t="shared" ref="S133:S150" si="49">IF(F133&gt;$L133, 1, 0)</f>
        <v>0</v>
      </c>
      <c r="T133" s="4">
        <f t="shared" ref="T133:T150" si="50">IF(G133&gt;$L133, 1, 0)</f>
        <v>0</v>
      </c>
      <c r="U133" s="4">
        <f t="shared" ref="U133:U150" si="51">IF(H133&gt;$L133, 1, 0)</f>
        <v>1</v>
      </c>
      <c r="V133" s="4">
        <f t="shared" ref="V133:V150" si="52">IF(I133&gt;$L133, 1, 0)</f>
        <v>1</v>
      </c>
      <c r="W133" s="4">
        <f t="shared" ref="W133:W150" si="53">IF(J133&gt;$L133, 1, 0)</f>
        <v>1</v>
      </c>
      <c r="X133" s="190">
        <f t="shared" ref="X133:X150" si="54">IF(K133&gt;$L133, 1, 0)</f>
        <v>1</v>
      </c>
      <c r="AB133" s="189">
        <f t="shared" ref="AB133:AB150" si="55">IF(B133&gt;$M133, 1, 0)</f>
        <v>0</v>
      </c>
      <c r="AC133" s="4">
        <f t="shared" ref="AC133:AC150" si="56">IF(C133&gt;$M133, 1, 0)</f>
        <v>0</v>
      </c>
      <c r="AD133" s="4">
        <f t="shared" ref="AD133:AD150" si="57">IF(D133&gt;$M133, 1, 0)</f>
        <v>0</v>
      </c>
      <c r="AE133" s="4">
        <f t="shared" ref="AE133:AE150" si="58">IF(E133&gt;$M133, 1, 0)</f>
        <v>0</v>
      </c>
      <c r="AF133" s="4">
        <f t="shared" ref="AF133:AF150" si="59">IF(F133&gt;$M133, 1, 0)</f>
        <v>0</v>
      </c>
      <c r="AG133" s="4">
        <f t="shared" ref="AG133:AG150" si="60">IF(G133&gt;$M133, 1, 0)</f>
        <v>0</v>
      </c>
      <c r="AH133" s="4">
        <f t="shared" ref="AH133:AH150" si="61">IF(H133&gt;$M133, 1, 0)</f>
        <v>0</v>
      </c>
      <c r="AI133" s="4">
        <f t="shared" ref="AI133:AI150" si="62">IF(I133&gt;$M133, 1, 0)</f>
        <v>0</v>
      </c>
      <c r="AJ133" s="4">
        <f t="shared" ref="AJ133:AJ150" si="63">IF(J133&gt;$M133, 1, 0)</f>
        <v>0</v>
      </c>
      <c r="AK133" s="190">
        <f t="shared" ref="AK133:AK150" si="64">IF(K133&gt;$M133, 1, 0)</f>
        <v>1</v>
      </c>
    </row>
    <row r="134" spans="1:37">
      <c r="A134" s="204">
        <v>42675</v>
      </c>
      <c r="B134" s="4">
        <v>1.3</v>
      </c>
      <c r="C134" s="4">
        <v>1.3</v>
      </c>
      <c r="D134" s="4">
        <v>1.3</v>
      </c>
      <c r="E134" s="4">
        <v>1.4</v>
      </c>
      <c r="F134" s="4">
        <v>1.4</v>
      </c>
      <c r="G134" s="4">
        <v>1.4</v>
      </c>
      <c r="H134" s="4">
        <v>1.5</v>
      </c>
      <c r="I134" s="4">
        <v>1.6</v>
      </c>
      <c r="J134" s="4">
        <v>1.5</v>
      </c>
      <c r="K134" s="4">
        <v>1.6</v>
      </c>
      <c r="L134" s="4">
        <f t="shared" si="44"/>
        <v>1.4300000000000002</v>
      </c>
      <c r="M134" s="264">
        <v>1.5</v>
      </c>
      <c r="O134" s="189">
        <f t="shared" si="45"/>
        <v>0</v>
      </c>
      <c r="P134" s="4">
        <f t="shared" si="46"/>
        <v>0</v>
      </c>
      <c r="Q134" s="4">
        <f t="shared" si="47"/>
        <v>0</v>
      </c>
      <c r="R134" s="4">
        <f t="shared" si="48"/>
        <v>0</v>
      </c>
      <c r="S134" s="4">
        <f t="shared" si="49"/>
        <v>0</v>
      </c>
      <c r="T134" s="4">
        <f t="shared" si="50"/>
        <v>0</v>
      </c>
      <c r="U134" s="4">
        <f t="shared" si="51"/>
        <v>1</v>
      </c>
      <c r="V134" s="4">
        <f t="shared" si="52"/>
        <v>1</v>
      </c>
      <c r="W134" s="4">
        <f t="shared" si="53"/>
        <v>1</v>
      </c>
      <c r="X134" s="190">
        <f t="shared" si="54"/>
        <v>1</v>
      </c>
      <c r="AB134" s="189">
        <f t="shared" si="55"/>
        <v>0</v>
      </c>
      <c r="AC134" s="4">
        <f t="shared" si="56"/>
        <v>0</v>
      </c>
      <c r="AD134" s="4">
        <f t="shared" si="57"/>
        <v>0</v>
      </c>
      <c r="AE134" s="4">
        <f t="shared" si="58"/>
        <v>0</v>
      </c>
      <c r="AF134" s="4">
        <f t="shared" si="59"/>
        <v>0</v>
      </c>
      <c r="AG134" s="4">
        <f t="shared" si="60"/>
        <v>0</v>
      </c>
      <c r="AH134" s="4">
        <f t="shared" si="61"/>
        <v>0</v>
      </c>
      <c r="AI134" s="4">
        <f t="shared" si="62"/>
        <v>1</v>
      </c>
      <c r="AJ134" s="4">
        <f t="shared" si="63"/>
        <v>0</v>
      </c>
      <c r="AK134" s="190">
        <f t="shared" si="64"/>
        <v>1</v>
      </c>
    </row>
    <row r="135" spans="1:37">
      <c r="A135" s="204">
        <v>42705</v>
      </c>
      <c r="B135" s="4">
        <v>1.5</v>
      </c>
      <c r="C135" s="4">
        <v>1.5</v>
      </c>
      <c r="D135" s="4">
        <v>1.5</v>
      </c>
      <c r="E135" s="4">
        <v>1.6</v>
      </c>
      <c r="F135" s="4">
        <v>1.7</v>
      </c>
      <c r="G135" s="4">
        <v>1.7</v>
      </c>
      <c r="H135" s="4">
        <v>1.8</v>
      </c>
      <c r="I135" s="4">
        <v>1.8</v>
      </c>
      <c r="J135" s="4">
        <v>1.8</v>
      </c>
      <c r="K135" s="4">
        <v>1.9</v>
      </c>
      <c r="L135" s="4">
        <f t="shared" si="44"/>
        <v>1.6800000000000002</v>
      </c>
      <c r="M135" s="264">
        <v>1.8</v>
      </c>
      <c r="O135" s="189">
        <f t="shared" si="45"/>
        <v>0</v>
      </c>
      <c r="P135" s="4">
        <f t="shared" si="46"/>
        <v>0</v>
      </c>
      <c r="Q135" s="4">
        <f t="shared" si="47"/>
        <v>0</v>
      </c>
      <c r="R135" s="4">
        <f t="shared" si="48"/>
        <v>0</v>
      </c>
      <c r="S135" s="4">
        <f t="shared" si="49"/>
        <v>1</v>
      </c>
      <c r="T135" s="4">
        <f t="shared" si="50"/>
        <v>1</v>
      </c>
      <c r="U135" s="4">
        <f t="shared" si="51"/>
        <v>1</v>
      </c>
      <c r="V135" s="4">
        <f t="shared" si="52"/>
        <v>1</v>
      </c>
      <c r="W135" s="4">
        <f t="shared" si="53"/>
        <v>1</v>
      </c>
      <c r="X135" s="190">
        <f t="shared" si="54"/>
        <v>1</v>
      </c>
      <c r="AB135" s="189">
        <f t="shared" si="55"/>
        <v>0</v>
      </c>
      <c r="AC135" s="4">
        <f t="shared" si="56"/>
        <v>0</v>
      </c>
      <c r="AD135" s="4">
        <f t="shared" si="57"/>
        <v>0</v>
      </c>
      <c r="AE135" s="4">
        <f t="shared" si="58"/>
        <v>0</v>
      </c>
      <c r="AF135" s="4">
        <f t="shared" si="59"/>
        <v>0</v>
      </c>
      <c r="AG135" s="4">
        <f t="shared" si="60"/>
        <v>0</v>
      </c>
      <c r="AH135" s="4">
        <f t="shared" si="61"/>
        <v>0</v>
      </c>
      <c r="AI135" s="4">
        <f t="shared" si="62"/>
        <v>0</v>
      </c>
      <c r="AJ135" s="4">
        <f t="shared" si="63"/>
        <v>0</v>
      </c>
      <c r="AK135" s="190">
        <f t="shared" si="64"/>
        <v>1</v>
      </c>
    </row>
    <row r="136" spans="1:37">
      <c r="A136" s="204">
        <v>42736</v>
      </c>
      <c r="B136" s="4">
        <v>1.7</v>
      </c>
      <c r="C136" s="4">
        <v>1.7</v>
      </c>
      <c r="D136" s="4">
        <v>1.6</v>
      </c>
      <c r="E136" s="4">
        <v>1.8</v>
      </c>
      <c r="F136" s="4">
        <v>1.9</v>
      </c>
      <c r="G136" s="4">
        <v>1.9</v>
      </c>
      <c r="H136" s="4">
        <v>2</v>
      </c>
      <c r="I136" s="4">
        <v>1.9</v>
      </c>
      <c r="J136" s="4">
        <v>2</v>
      </c>
      <c r="K136" s="4">
        <v>2.2000000000000002</v>
      </c>
      <c r="L136" s="4">
        <f t="shared" si="44"/>
        <v>1.8699999999999999</v>
      </c>
      <c r="M136" s="264">
        <v>1.9</v>
      </c>
      <c r="O136" s="189">
        <f t="shared" si="45"/>
        <v>0</v>
      </c>
      <c r="P136" s="4">
        <f t="shared" si="46"/>
        <v>0</v>
      </c>
      <c r="Q136" s="4">
        <f t="shared" si="47"/>
        <v>0</v>
      </c>
      <c r="R136" s="4">
        <f t="shared" si="48"/>
        <v>0</v>
      </c>
      <c r="S136" s="4">
        <f t="shared" si="49"/>
        <v>1</v>
      </c>
      <c r="T136" s="4">
        <f t="shared" si="50"/>
        <v>1</v>
      </c>
      <c r="U136" s="4">
        <f t="shared" si="51"/>
        <v>1</v>
      </c>
      <c r="V136" s="4">
        <f t="shared" si="52"/>
        <v>1</v>
      </c>
      <c r="W136" s="4">
        <f t="shared" si="53"/>
        <v>1</v>
      </c>
      <c r="X136" s="190">
        <f t="shared" si="54"/>
        <v>1</v>
      </c>
      <c r="AB136" s="189">
        <f t="shared" si="55"/>
        <v>0</v>
      </c>
      <c r="AC136" s="4">
        <f t="shared" si="56"/>
        <v>0</v>
      </c>
      <c r="AD136" s="4">
        <f t="shared" si="57"/>
        <v>0</v>
      </c>
      <c r="AE136" s="4">
        <f t="shared" si="58"/>
        <v>0</v>
      </c>
      <c r="AF136" s="4">
        <f t="shared" si="59"/>
        <v>0</v>
      </c>
      <c r="AG136" s="4">
        <f t="shared" si="60"/>
        <v>0</v>
      </c>
      <c r="AH136" s="4">
        <f t="shared" si="61"/>
        <v>1</v>
      </c>
      <c r="AI136" s="4">
        <f t="shared" si="62"/>
        <v>0</v>
      </c>
      <c r="AJ136" s="4">
        <f t="shared" si="63"/>
        <v>1</v>
      </c>
      <c r="AK136" s="190">
        <f t="shared" si="64"/>
        <v>1</v>
      </c>
    </row>
    <row r="137" spans="1:37">
      <c r="A137" s="204">
        <v>42767</v>
      </c>
      <c r="B137" s="4">
        <v>2</v>
      </c>
      <c r="C137" s="4">
        <v>2</v>
      </c>
      <c r="D137" s="4">
        <v>2</v>
      </c>
      <c r="E137" s="4">
        <v>2.1</v>
      </c>
      <c r="F137" s="4">
        <v>2.2000000000000002</v>
      </c>
      <c r="G137" s="4">
        <v>2.2999999999999998</v>
      </c>
      <c r="H137" s="4">
        <v>2.2999999999999998</v>
      </c>
      <c r="I137" s="4">
        <v>2.2999999999999998</v>
      </c>
      <c r="J137" s="4">
        <v>2.4</v>
      </c>
      <c r="K137" s="4">
        <v>2.6</v>
      </c>
      <c r="L137" s="4">
        <f t="shared" si="44"/>
        <v>2.2200000000000002</v>
      </c>
      <c r="M137" s="264">
        <v>2.2999999999999998</v>
      </c>
      <c r="O137" s="189">
        <f t="shared" si="45"/>
        <v>0</v>
      </c>
      <c r="P137" s="4">
        <f t="shared" si="46"/>
        <v>0</v>
      </c>
      <c r="Q137" s="4">
        <f t="shared" si="47"/>
        <v>0</v>
      </c>
      <c r="R137" s="4">
        <f t="shared" si="48"/>
        <v>0</v>
      </c>
      <c r="S137" s="4">
        <f t="shared" si="49"/>
        <v>0</v>
      </c>
      <c r="T137" s="4">
        <f t="shared" si="50"/>
        <v>1</v>
      </c>
      <c r="U137" s="4">
        <f t="shared" si="51"/>
        <v>1</v>
      </c>
      <c r="V137" s="4">
        <f t="shared" si="52"/>
        <v>1</v>
      </c>
      <c r="W137" s="4">
        <f t="shared" si="53"/>
        <v>1</v>
      </c>
      <c r="X137" s="190">
        <f t="shared" si="54"/>
        <v>1</v>
      </c>
      <c r="AB137" s="189">
        <f t="shared" si="55"/>
        <v>0</v>
      </c>
      <c r="AC137" s="4">
        <f t="shared" si="56"/>
        <v>0</v>
      </c>
      <c r="AD137" s="4">
        <f t="shared" si="57"/>
        <v>0</v>
      </c>
      <c r="AE137" s="4">
        <f t="shared" si="58"/>
        <v>0</v>
      </c>
      <c r="AF137" s="4">
        <f t="shared" si="59"/>
        <v>0</v>
      </c>
      <c r="AG137" s="4">
        <f t="shared" si="60"/>
        <v>0</v>
      </c>
      <c r="AH137" s="4">
        <f t="shared" si="61"/>
        <v>0</v>
      </c>
      <c r="AI137" s="4">
        <f t="shared" si="62"/>
        <v>0</v>
      </c>
      <c r="AJ137" s="4">
        <f t="shared" si="63"/>
        <v>1</v>
      </c>
      <c r="AK137" s="190">
        <f t="shared" si="64"/>
        <v>1</v>
      </c>
    </row>
    <row r="138" spans="1:37">
      <c r="A138" s="204">
        <v>42795</v>
      </c>
      <c r="B138" s="4">
        <v>2.2000000000000002</v>
      </c>
      <c r="C138" s="4">
        <v>2.2999999999999998</v>
      </c>
      <c r="D138" s="4">
        <v>2.2999999999999998</v>
      </c>
      <c r="E138" s="4">
        <v>2.2999999999999998</v>
      </c>
      <c r="F138" s="4">
        <v>2.2999999999999998</v>
      </c>
      <c r="G138" s="4">
        <v>2.4</v>
      </c>
      <c r="H138" s="4">
        <v>2.4</v>
      </c>
      <c r="I138" s="4">
        <v>2.4</v>
      </c>
      <c r="J138" s="4">
        <v>2.4</v>
      </c>
      <c r="K138" s="4">
        <v>2.4</v>
      </c>
      <c r="L138" s="4">
        <f t="shared" si="44"/>
        <v>2.3399999999999994</v>
      </c>
      <c r="M138" s="264">
        <v>2.2999999999999998</v>
      </c>
      <c r="O138" s="189">
        <f t="shared" si="45"/>
        <v>0</v>
      </c>
      <c r="P138" s="4">
        <f t="shared" si="46"/>
        <v>0</v>
      </c>
      <c r="Q138" s="4">
        <f t="shared" si="47"/>
        <v>0</v>
      </c>
      <c r="R138" s="4">
        <f t="shared" si="48"/>
        <v>0</v>
      </c>
      <c r="S138" s="4">
        <f t="shared" si="49"/>
        <v>0</v>
      </c>
      <c r="T138" s="4">
        <f t="shared" si="50"/>
        <v>1</v>
      </c>
      <c r="U138" s="4">
        <f t="shared" si="51"/>
        <v>1</v>
      </c>
      <c r="V138" s="4">
        <f t="shared" si="52"/>
        <v>1</v>
      </c>
      <c r="W138" s="4">
        <f t="shared" si="53"/>
        <v>1</v>
      </c>
      <c r="X138" s="190">
        <f t="shared" si="54"/>
        <v>1</v>
      </c>
      <c r="AB138" s="189">
        <f t="shared" si="55"/>
        <v>0</v>
      </c>
      <c r="AC138" s="4">
        <f t="shared" si="56"/>
        <v>0</v>
      </c>
      <c r="AD138" s="4">
        <f t="shared" si="57"/>
        <v>0</v>
      </c>
      <c r="AE138" s="4">
        <f t="shared" si="58"/>
        <v>0</v>
      </c>
      <c r="AF138" s="4">
        <f t="shared" si="59"/>
        <v>0</v>
      </c>
      <c r="AG138" s="4">
        <f t="shared" si="60"/>
        <v>1</v>
      </c>
      <c r="AH138" s="4">
        <f t="shared" si="61"/>
        <v>1</v>
      </c>
      <c r="AI138" s="4">
        <f t="shared" si="62"/>
        <v>1</v>
      </c>
      <c r="AJ138" s="4">
        <f t="shared" si="63"/>
        <v>1</v>
      </c>
      <c r="AK138" s="190">
        <f t="shared" si="64"/>
        <v>1</v>
      </c>
    </row>
    <row r="139" spans="1:37">
      <c r="A139" s="204">
        <v>42826</v>
      </c>
      <c r="B139" s="4">
        <v>2.4</v>
      </c>
      <c r="C139" s="4">
        <v>2.4</v>
      </c>
      <c r="D139" s="4">
        <v>2.4</v>
      </c>
      <c r="E139" s="4">
        <v>2.5</v>
      </c>
      <c r="F139" s="4">
        <v>2.5</v>
      </c>
      <c r="G139" s="4">
        <v>2.6</v>
      </c>
      <c r="H139" s="4">
        <v>2.6</v>
      </c>
      <c r="I139" s="4">
        <v>2.6</v>
      </c>
      <c r="J139" s="4">
        <v>2.7</v>
      </c>
      <c r="K139" s="4">
        <v>2.9</v>
      </c>
      <c r="L139" s="4">
        <f t="shared" si="44"/>
        <v>2.5599999999999996</v>
      </c>
      <c r="M139" s="264">
        <v>2.6</v>
      </c>
      <c r="O139" s="189">
        <f t="shared" si="45"/>
        <v>0</v>
      </c>
      <c r="P139" s="4">
        <f t="shared" si="46"/>
        <v>0</v>
      </c>
      <c r="Q139" s="4">
        <f t="shared" si="47"/>
        <v>0</v>
      </c>
      <c r="R139" s="4">
        <f t="shared" si="48"/>
        <v>0</v>
      </c>
      <c r="S139" s="4">
        <f t="shared" si="49"/>
        <v>0</v>
      </c>
      <c r="T139" s="4">
        <f t="shared" si="50"/>
        <v>1</v>
      </c>
      <c r="U139" s="4">
        <f t="shared" si="51"/>
        <v>1</v>
      </c>
      <c r="V139" s="4">
        <f t="shared" si="52"/>
        <v>1</v>
      </c>
      <c r="W139" s="4">
        <f t="shared" si="53"/>
        <v>1</v>
      </c>
      <c r="X139" s="190">
        <f t="shared" si="54"/>
        <v>1</v>
      </c>
      <c r="AB139" s="189">
        <f t="shared" si="55"/>
        <v>0</v>
      </c>
      <c r="AC139" s="4">
        <f t="shared" si="56"/>
        <v>0</v>
      </c>
      <c r="AD139" s="4">
        <f t="shared" si="57"/>
        <v>0</v>
      </c>
      <c r="AE139" s="4">
        <f t="shared" si="58"/>
        <v>0</v>
      </c>
      <c r="AF139" s="4">
        <f t="shared" si="59"/>
        <v>0</v>
      </c>
      <c r="AG139" s="4">
        <f t="shared" si="60"/>
        <v>0</v>
      </c>
      <c r="AH139" s="4">
        <f t="shared" si="61"/>
        <v>0</v>
      </c>
      <c r="AI139" s="4">
        <f t="shared" si="62"/>
        <v>0</v>
      </c>
      <c r="AJ139" s="4">
        <f t="shared" si="63"/>
        <v>1</v>
      </c>
      <c r="AK139" s="190">
        <f t="shared" si="64"/>
        <v>1</v>
      </c>
    </row>
    <row r="140" spans="1:37">
      <c r="A140" s="204">
        <v>42856</v>
      </c>
      <c r="B140" s="4">
        <v>2.7</v>
      </c>
      <c r="C140" s="4">
        <v>2.6</v>
      </c>
      <c r="D140" s="4">
        <v>2.6</v>
      </c>
      <c r="E140" s="4">
        <v>2.6</v>
      </c>
      <c r="F140" s="4">
        <v>2.7</v>
      </c>
      <c r="G140" s="4">
        <v>2.6</v>
      </c>
      <c r="H140" s="4">
        <v>2.7</v>
      </c>
      <c r="I140" s="4">
        <v>2.7</v>
      </c>
      <c r="J140" s="4">
        <v>2.7</v>
      </c>
      <c r="K140" s="4">
        <v>2.9</v>
      </c>
      <c r="L140" s="4">
        <f t="shared" si="44"/>
        <v>2.6799999999999997</v>
      </c>
      <c r="M140" s="264">
        <v>2.7</v>
      </c>
      <c r="O140" s="189">
        <f t="shared" si="45"/>
        <v>1</v>
      </c>
      <c r="P140" s="4">
        <f t="shared" si="46"/>
        <v>0</v>
      </c>
      <c r="Q140" s="4">
        <f t="shared" si="47"/>
        <v>0</v>
      </c>
      <c r="R140" s="4">
        <f t="shared" si="48"/>
        <v>0</v>
      </c>
      <c r="S140" s="4">
        <f t="shared" si="49"/>
        <v>1</v>
      </c>
      <c r="T140" s="4">
        <f t="shared" si="50"/>
        <v>0</v>
      </c>
      <c r="U140" s="4">
        <f t="shared" si="51"/>
        <v>1</v>
      </c>
      <c r="V140" s="4">
        <f t="shared" si="52"/>
        <v>1</v>
      </c>
      <c r="W140" s="4">
        <f t="shared" si="53"/>
        <v>1</v>
      </c>
      <c r="X140" s="190">
        <f t="shared" si="54"/>
        <v>1</v>
      </c>
      <c r="AB140" s="189">
        <f t="shared" si="55"/>
        <v>0</v>
      </c>
      <c r="AC140" s="4">
        <f t="shared" si="56"/>
        <v>0</v>
      </c>
      <c r="AD140" s="4">
        <f t="shared" si="57"/>
        <v>0</v>
      </c>
      <c r="AE140" s="4">
        <f t="shared" si="58"/>
        <v>0</v>
      </c>
      <c r="AF140" s="4">
        <f t="shared" si="59"/>
        <v>0</v>
      </c>
      <c r="AG140" s="4">
        <f t="shared" si="60"/>
        <v>0</v>
      </c>
      <c r="AH140" s="4">
        <f t="shared" si="61"/>
        <v>0</v>
      </c>
      <c r="AI140" s="4">
        <f t="shared" si="62"/>
        <v>0</v>
      </c>
      <c r="AJ140" s="4">
        <f t="shared" si="63"/>
        <v>0</v>
      </c>
      <c r="AK140" s="190">
        <f t="shared" si="64"/>
        <v>1</v>
      </c>
    </row>
    <row r="141" spans="1:37">
      <c r="A141" s="204">
        <v>42887</v>
      </c>
      <c r="B141" s="4">
        <v>2.5</v>
      </c>
      <c r="C141" s="4">
        <v>2.4</v>
      </c>
      <c r="D141" s="4">
        <v>2.5</v>
      </c>
      <c r="E141" s="4">
        <v>2.5</v>
      </c>
      <c r="F141" s="4">
        <v>2.5</v>
      </c>
      <c r="G141" s="4">
        <v>2.4</v>
      </c>
      <c r="H141" s="4">
        <v>2.5</v>
      </c>
      <c r="I141" s="4">
        <v>2.5</v>
      </c>
      <c r="J141" s="4">
        <v>2.5</v>
      </c>
      <c r="K141" s="4">
        <v>2.7</v>
      </c>
      <c r="L141" s="4">
        <f t="shared" si="44"/>
        <v>2.5</v>
      </c>
      <c r="M141" s="264">
        <v>2.6</v>
      </c>
      <c r="O141" s="189">
        <f t="shared" si="45"/>
        <v>0</v>
      </c>
      <c r="P141" s="4">
        <f t="shared" si="46"/>
        <v>0</v>
      </c>
      <c r="Q141" s="4">
        <f t="shared" si="47"/>
        <v>0</v>
      </c>
      <c r="R141" s="4">
        <f t="shared" si="48"/>
        <v>0</v>
      </c>
      <c r="S141" s="4">
        <f t="shared" si="49"/>
        <v>0</v>
      </c>
      <c r="T141" s="4">
        <f t="shared" si="50"/>
        <v>0</v>
      </c>
      <c r="U141" s="4">
        <f t="shared" si="51"/>
        <v>0</v>
      </c>
      <c r="V141" s="4">
        <f t="shared" si="52"/>
        <v>0</v>
      </c>
      <c r="W141" s="4">
        <f t="shared" si="53"/>
        <v>0</v>
      </c>
      <c r="X141" s="190">
        <f t="shared" si="54"/>
        <v>1</v>
      </c>
      <c r="AB141" s="189">
        <f t="shared" si="55"/>
        <v>0</v>
      </c>
      <c r="AC141" s="4">
        <f t="shared" si="56"/>
        <v>0</v>
      </c>
      <c r="AD141" s="4">
        <f t="shared" si="57"/>
        <v>0</v>
      </c>
      <c r="AE141" s="4">
        <f t="shared" si="58"/>
        <v>0</v>
      </c>
      <c r="AF141" s="4">
        <f t="shared" si="59"/>
        <v>0</v>
      </c>
      <c r="AG141" s="4">
        <f t="shared" si="60"/>
        <v>0</v>
      </c>
      <c r="AH141" s="4">
        <f t="shared" si="61"/>
        <v>0</v>
      </c>
      <c r="AI141" s="4">
        <f t="shared" si="62"/>
        <v>0</v>
      </c>
      <c r="AJ141" s="4">
        <f t="shared" si="63"/>
        <v>0</v>
      </c>
      <c r="AK141" s="190">
        <f t="shared" si="64"/>
        <v>1</v>
      </c>
    </row>
    <row r="142" spans="1:37">
      <c r="A142" s="204">
        <v>42917</v>
      </c>
      <c r="B142" s="4">
        <v>2.5</v>
      </c>
      <c r="C142" s="4">
        <v>2.4</v>
      </c>
      <c r="D142" s="4">
        <v>2.5</v>
      </c>
      <c r="E142" s="4">
        <v>2.5</v>
      </c>
      <c r="F142" s="4">
        <v>2.5</v>
      </c>
      <c r="G142" s="4">
        <v>2.4</v>
      </c>
      <c r="H142" s="4">
        <v>2.5</v>
      </c>
      <c r="I142" s="4">
        <v>2.5</v>
      </c>
      <c r="J142" s="4">
        <v>2.5</v>
      </c>
      <c r="K142" s="4">
        <v>2.7</v>
      </c>
      <c r="L142" s="4">
        <f t="shared" si="44"/>
        <v>2.5</v>
      </c>
      <c r="M142" s="264">
        <v>2.6</v>
      </c>
      <c r="O142" s="189">
        <f t="shared" si="45"/>
        <v>0</v>
      </c>
      <c r="P142" s="4">
        <f t="shared" si="46"/>
        <v>0</v>
      </c>
      <c r="Q142" s="4">
        <f t="shared" si="47"/>
        <v>0</v>
      </c>
      <c r="R142" s="4">
        <f t="shared" si="48"/>
        <v>0</v>
      </c>
      <c r="S142" s="4">
        <f t="shared" si="49"/>
        <v>0</v>
      </c>
      <c r="T142" s="4">
        <f t="shared" si="50"/>
        <v>0</v>
      </c>
      <c r="U142" s="4">
        <f t="shared" si="51"/>
        <v>0</v>
      </c>
      <c r="V142" s="4">
        <f t="shared" si="52"/>
        <v>0</v>
      </c>
      <c r="W142" s="4">
        <f t="shared" si="53"/>
        <v>0</v>
      </c>
      <c r="X142" s="190">
        <f t="shared" si="54"/>
        <v>1</v>
      </c>
      <c r="AB142" s="189">
        <f t="shared" si="55"/>
        <v>0</v>
      </c>
      <c r="AC142" s="4">
        <f t="shared" si="56"/>
        <v>0</v>
      </c>
      <c r="AD142" s="4">
        <f t="shared" si="57"/>
        <v>0</v>
      </c>
      <c r="AE142" s="4">
        <f t="shared" si="58"/>
        <v>0</v>
      </c>
      <c r="AF142" s="4">
        <f t="shared" si="59"/>
        <v>0</v>
      </c>
      <c r="AG142" s="4">
        <f t="shared" si="60"/>
        <v>0</v>
      </c>
      <c r="AH142" s="4">
        <f t="shared" si="61"/>
        <v>0</v>
      </c>
      <c r="AI142" s="4">
        <f t="shared" si="62"/>
        <v>0</v>
      </c>
      <c r="AJ142" s="4">
        <f t="shared" si="63"/>
        <v>0</v>
      </c>
      <c r="AK142" s="190">
        <f t="shared" si="64"/>
        <v>1</v>
      </c>
    </row>
    <row r="143" spans="1:37">
      <c r="A143" s="204">
        <v>42948</v>
      </c>
      <c r="B143" s="4">
        <v>2.7</v>
      </c>
      <c r="C143" s="4">
        <v>2.6</v>
      </c>
      <c r="D143" s="4">
        <v>2.7</v>
      </c>
      <c r="E143" s="4">
        <v>2.7</v>
      </c>
      <c r="F143" s="4">
        <v>2.7</v>
      </c>
      <c r="G143" s="4">
        <v>2.6</v>
      </c>
      <c r="H143" s="4">
        <v>2.7</v>
      </c>
      <c r="I143" s="4">
        <v>2.7</v>
      </c>
      <c r="J143" s="4">
        <v>2.7</v>
      </c>
      <c r="K143" s="4">
        <v>2.9</v>
      </c>
      <c r="L143" s="4">
        <f t="shared" si="44"/>
        <v>2.6999999999999997</v>
      </c>
      <c r="M143" s="264">
        <v>2.7</v>
      </c>
      <c r="O143" s="189">
        <f t="shared" si="45"/>
        <v>0</v>
      </c>
      <c r="P143" s="4">
        <f t="shared" si="46"/>
        <v>0</v>
      </c>
      <c r="Q143" s="4">
        <f t="shared" si="47"/>
        <v>0</v>
      </c>
      <c r="R143" s="4">
        <f t="shared" si="48"/>
        <v>0</v>
      </c>
      <c r="S143" s="4">
        <f t="shared" si="49"/>
        <v>0</v>
      </c>
      <c r="T143" s="4">
        <f t="shared" si="50"/>
        <v>0</v>
      </c>
      <c r="U143" s="4">
        <f t="shared" si="51"/>
        <v>0</v>
      </c>
      <c r="V143" s="4">
        <f t="shared" si="52"/>
        <v>0</v>
      </c>
      <c r="W143" s="4">
        <f t="shared" si="53"/>
        <v>0</v>
      </c>
      <c r="X143" s="190">
        <f t="shared" si="54"/>
        <v>1</v>
      </c>
      <c r="AB143" s="189">
        <f t="shared" si="55"/>
        <v>0</v>
      </c>
      <c r="AC143" s="4">
        <f t="shared" si="56"/>
        <v>0</v>
      </c>
      <c r="AD143" s="4">
        <f t="shared" si="57"/>
        <v>0</v>
      </c>
      <c r="AE143" s="4">
        <f t="shared" si="58"/>
        <v>0</v>
      </c>
      <c r="AF143" s="4">
        <f t="shared" si="59"/>
        <v>0</v>
      </c>
      <c r="AG143" s="4">
        <f t="shared" si="60"/>
        <v>0</v>
      </c>
      <c r="AH143" s="4">
        <f t="shared" si="61"/>
        <v>0</v>
      </c>
      <c r="AI143" s="4">
        <f t="shared" si="62"/>
        <v>0</v>
      </c>
      <c r="AJ143" s="4">
        <f t="shared" si="63"/>
        <v>0</v>
      </c>
      <c r="AK143" s="190">
        <f t="shared" si="64"/>
        <v>1</v>
      </c>
    </row>
    <row r="144" spans="1:37">
      <c r="A144" s="204">
        <v>42979</v>
      </c>
      <c r="B144" s="4">
        <v>2.8</v>
      </c>
      <c r="C144" s="4">
        <v>2.7</v>
      </c>
      <c r="D144" s="4">
        <v>2.8</v>
      </c>
      <c r="E144" s="4">
        <v>2.8</v>
      </c>
      <c r="F144" s="4">
        <v>2.8</v>
      </c>
      <c r="G144" s="4">
        <v>2.7</v>
      </c>
      <c r="H144" s="4">
        <v>2.8</v>
      </c>
      <c r="I144" s="4">
        <v>2.8</v>
      </c>
      <c r="J144" s="4">
        <v>2.8</v>
      </c>
      <c r="K144" s="4">
        <v>2.9</v>
      </c>
      <c r="L144" s="4">
        <f t="shared" si="44"/>
        <v>2.79</v>
      </c>
      <c r="M144" s="264">
        <v>2.8</v>
      </c>
      <c r="O144" s="189">
        <f t="shared" si="45"/>
        <v>1</v>
      </c>
      <c r="P144" s="4">
        <f t="shared" si="46"/>
        <v>0</v>
      </c>
      <c r="Q144" s="4">
        <f t="shared" si="47"/>
        <v>1</v>
      </c>
      <c r="R144" s="4">
        <f t="shared" si="48"/>
        <v>1</v>
      </c>
      <c r="S144" s="4">
        <f t="shared" si="49"/>
        <v>1</v>
      </c>
      <c r="T144" s="4">
        <f t="shared" si="50"/>
        <v>0</v>
      </c>
      <c r="U144" s="4">
        <f t="shared" si="51"/>
        <v>1</v>
      </c>
      <c r="V144" s="4">
        <f t="shared" si="52"/>
        <v>1</v>
      </c>
      <c r="W144" s="4">
        <f t="shared" si="53"/>
        <v>1</v>
      </c>
      <c r="X144" s="190">
        <f t="shared" si="54"/>
        <v>1</v>
      </c>
      <c r="AB144" s="189">
        <f t="shared" si="55"/>
        <v>0</v>
      </c>
      <c r="AC144" s="4">
        <f t="shared" si="56"/>
        <v>0</v>
      </c>
      <c r="AD144" s="4">
        <f t="shared" si="57"/>
        <v>0</v>
      </c>
      <c r="AE144" s="4">
        <f t="shared" si="58"/>
        <v>0</v>
      </c>
      <c r="AF144" s="4">
        <f t="shared" si="59"/>
        <v>0</v>
      </c>
      <c r="AG144" s="4">
        <f t="shared" si="60"/>
        <v>0</v>
      </c>
      <c r="AH144" s="4">
        <f t="shared" si="61"/>
        <v>0</v>
      </c>
      <c r="AI144" s="4">
        <f t="shared" si="62"/>
        <v>0</v>
      </c>
      <c r="AJ144" s="4">
        <f t="shared" si="63"/>
        <v>0</v>
      </c>
      <c r="AK144" s="190">
        <f t="shared" si="64"/>
        <v>1</v>
      </c>
    </row>
    <row r="145" spans="1:37">
      <c r="A145" s="204">
        <v>43009</v>
      </c>
      <c r="B145" s="4">
        <v>2.8</v>
      </c>
      <c r="C145" s="4">
        <v>2.7</v>
      </c>
      <c r="D145" s="4">
        <v>2.7</v>
      </c>
      <c r="E145" s="4">
        <v>2.7</v>
      </c>
      <c r="F145" s="4">
        <v>2.7</v>
      </c>
      <c r="G145" s="4">
        <v>2.7</v>
      </c>
      <c r="H145" s="4">
        <v>2.7</v>
      </c>
      <c r="I145" s="4">
        <v>2.7</v>
      </c>
      <c r="J145" s="4">
        <v>2.8</v>
      </c>
      <c r="K145" s="4">
        <v>2.9</v>
      </c>
      <c r="L145" s="4">
        <f t="shared" si="44"/>
        <v>2.7399999999999993</v>
      </c>
      <c r="M145" s="264">
        <v>2.8</v>
      </c>
      <c r="O145" s="189">
        <f t="shared" si="45"/>
        <v>1</v>
      </c>
      <c r="P145" s="4">
        <f t="shared" si="46"/>
        <v>0</v>
      </c>
      <c r="Q145" s="4">
        <f t="shared" si="47"/>
        <v>0</v>
      </c>
      <c r="R145" s="4">
        <f t="shared" si="48"/>
        <v>0</v>
      </c>
      <c r="S145" s="4">
        <f t="shared" si="49"/>
        <v>0</v>
      </c>
      <c r="T145" s="4">
        <f t="shared" si="50"/>
        <v>0</v>
      </c>
      <c r="U145" s="4">
        <f t="shared" si="51"/>
        <v>0</v>
      </c>
      <c r="V145" s="4">
        <f t="shared" si="52"/>
        <v>0</v>
      </c>
      <c r="W145" s="4">
        <f t="shared" si="53"/>
        <v>1</v>
      </c>
      <c r="X145" s="190">
        <f t="shared" si="54"/>
        <v>1</v>
      </c>
      <c r="AB145" s="189">
        <f t="shared" si="55"/>
        <v>0</v>
      </c>
      <c r="AC145" s="4">
        <f t="shared" si="56"/>
        <v>0</v>
      </c>
      <c r="AD145" s="4">
        <f t="shared" si="57"/>
        <v>0</v>
      </c>
      <c r="AE145" s="4">
        <f t="shared" si="58"/>
        <v>0</v>
      </c>
      <c r="AF145" s="4">
        <f t="shared" si="59"/>
        <v>0</v>
      </c>
      <c r="AG145" s="4">
        <f t="shared" si="60"/>
        <v>0</v>
      </c>
      <c r="AH145" s="4">
        <f t="shared" si="61"/>
        <v>0</v>
      </c>
      <c r="AI145" s="4">
        <f t="shared" si="62"/>
        <v>0</v>
      </c>
      <c r="AJ145" s="4">
        <f t="shared" si="63"/>
        <v>0</v>
      </c>
      <c r="AK145" s="190">
        <f t="shared" si="64"/>
        <v>1</v>
      </c>
    </row>
    <row r="146" spans="1:37">
      <c r="A146" s="204">
        <v>43040</v>
      </c>
      <c r="B146" s="4">
        <v>2.8</v>
      </c>
      <c r="C146" s="4">
        <v>2.8</v>
      </c>
      <c r="D146" s="4">
        <v>2.7</v>
      </c>
      <c r="E146" s="4">
        <v>2.7</v>
      </c>
      <c r="F146" s="4">
        <v>2.8</v>
      </c>
      <c r="G146" s="4">
        <v>2.7</v>
      </c>
      <c r="H146" s="4">
        <v>2.8</v>
      </c>
      <c r="I146" s="4">
        <v>2.7</v>
      </c>
      <c r="J146" s="4">
        <v>2.9</v>
      </c>
      <c r="K146" s="4">
        <v>2.9</v>
      </c>
      <c r="L146" s="4">
        <f t="shared" si="44"/>
        <v>2.78</v>
      </c>
      <c r="M146" s="264">
        <v>2.8</v>
      </c>
      <c r="O146" s="189">
        <f t="shared" si="45"/>
        <v>1</v>
      </c>
      <c r="P146" s="4">
        <f t="shared" si="46"/>
        <v>1</v>
      </c>
      <c r="Q146" s="4">
        <f t="shared" si="47"/>
        <v>0</v>
      </c>
      <c r="R146" s="4">
        <f t="shared" si="48"/>
        <v>0</v>
      </c>
      <c r="S146" s="4">
        <f t="shared" si="49"/>
        <v>1</v>
      </c>
      <c r="T146" s="4">
        <f t="shared" si="50"/>
        <v>0</v>
      </c>
      <c r="U146" s="4">
        <f t="shared" si="51"/>
        <v>1</v>
      </c>
      <c r="V146" s="4">
        <f t="shared" si="52"/>
        <v>0</v>
      </c>
      <c r="W146" s="4">
        <f t="shared" si="53"/>
        <v>1</v>
      </c>
      <c r="X146" s="190">
        <f t="shared" si="54"/>
        <v>1</v>
      </c>
      <c r="AB146" s="189">
        <f t="shared" si="55"/>
        <v>0</v>
      </c>
      <c r="AC146" s="4">
        <f t="shared" si="56"/>
        <v>0</v>
      </c>
      <c r="AD146" s="4">
        <f t="shared" si="57"/>
        <v>0</v>
      </c>
      <c r="AE146" s="4">
        <f t="shared" si="58"/>
        <v>0</v>
      </c>
      <c r="AF146" s="4">
        <f t="shared" si="59"/>
        <v>0</v>
      </c>
      <c r="AG146" s="4">
        <f t="shared" si="60"/>
        <v>0</v>
      </c>
      <c r="AH146" s="4">
        <f t="shared" si="61"/>
        <v>0</v>
      </c>
      <c r="AI146" s="4">
        <f t="shared" si="62"/>
        <v>0</v>
      </c>
      <c r="AJ146" s="4">
        <f t="shared" si="63"/>
        <v>1</v>
      </c>
      <c r="AK146" s="190">
        <f t="shared" si="64"/>
        <v>1</v>
      </c>
    </row>
    <row r="147" spans="1:37">
      <c r="A147" s="204">
        <v>43070</v>
      </c>
      <c r="B147" s="4">
        <v>2.8</v>
      </c>
      <c r="C147" s="4">
        <v>2.7</v>
      </c>
      <c r="D147" s="4">
        <v>2.8</v>
      </c>
      <c r="E147" s="4">
        <v>2.7</v>
      </c>
      <c r="F147" s="4">
        <v>2.7</v>
      </c>
      <c r="G147" s="4">
        <v>2.6</v>
      </c>
      <c r="H147" s="4">
        <v>2.7</v>
      </c>
      <c r="I147" s="4">
        <v>2.7</v>
      </c>
      <c r="J147" s="4">
        <v>2.7</v>
      </c>
      <c r="K147" s="4">
        <v>2.7</v>
      </c>
      <c r="L147" s="4">
        <f t="shared" si="44"/>
        <v>2.71</v>
      </c>
      <c r="M147" s="264">
        <v>2.7</v>
      </c>
      <c r="O147" s="189">
        <f t="shared" si="45"/>
        <v>1</v>
      </c>
      <c r="P147" s="4">
        <f t="shared" si="46"/>
        <v>0</v>
      </c>
      <c r="Q147" s="4">
        <f t="shared" si="47"/>
        <v>1</v>
      </c>
      <c r="R147" s="4">
        <f t="shared" si="48"/>
        <v>0</v>
      </c>
      <c r="S147" s="4">
        <f t="shared" si="49"/>
        <v>0</v>
      </c>
      <c r="T147" s="4">
        <f t="shared" si="50"/>
        <v>0</v>
      </c>
      <c r="U147" s="4">
        <f t="shared" si="51"/>
        <v>0</v>
      </c>
      <c r="V147" s="4">
        <f t="shared" si="52"/>
        <v>0</v>
      </c>
      <c r="W147" s="4">
        <f t="shared" si="53"/>
        <v>0</v>
      </c>
      <c r="X147" s="190">
        <f t="shared" si="54"/>
        <v>0</v>
      </c>
      <c r="AB147" s="189">
        <f t="shared" si="55"/>
        <v>1</v>
      </c>
      <c r="AC147" s="4">
        <f t="shared" si="56"/>
        <v>0</v>
      </c>
      <c r="AD147" s="4">
        <f t="shared" si="57"/>
        <v>1</v>
      </c>
      <c r="AE147" s="4">
        <f t="shared" si="58"/>
        <v>0</v>
      </c>
      <c r="AF147" s="4">
        <f t="shared" si="59"/>
        <v>0</v>
      </c>
      <c r="AG147" s="4">
        <f t="shared" si="60"/>
        <v>0</v>
      </c>
      <c r="AH147" s="4">
        <f t="shared" si="61"/>
        <v>0</v>
      </c>
      <c r="AI147" s="4">
        <f t="shared" si="62"/>
        <v>0</v>
      </c>
      <c r="AJ147" s="4">
        <f t="shared" si="63"/>
        <v>0</v>
      </c>
      <c r="AK147" s="190">
        <f t="shared" si="64"/>
        <v>0</v>
      </c>
    </row>
    <row r="148" spans="1:37">
      <c r="A148" s="204">
        <v>43101</v>
      </c>
      <c r="B148" s="4">
        <v>2.8</v>
      </c>
      <c r="C148" s="4">
        <v>2.7</v>
      </c>
      <c r="D148" s="4">
        <v>2.8</v>
      </c>
      <c r="E148" s="4">
        <v>2.6</v>
      </c>
      <c r="F148" s="4">
        <v>2.6</v>
      </c>
      <c r="G148" s="4">
        <v>2.7</v>
      </c>
      <c r="H148" s="4">
        <v>2.7</v>
      </c>
      <c r="I148" s="4">
        <v>2.6</v>
      </c>
      <c r="J148" s="4">
        <v>2.7</v>
      </c>
      <c r="K148" s="4">
        <v>2.7</v>
      </c>
      <c r="L148" s="4">
        <f t="shared" si="44"/>
        <v>2.69</v>
      </c>
      <c r="M148" s="264">
        <v>2.7</v>
      </c>
      <c r="O148" s="189">
        <f t="shared" si="45"/>
        <v>1</v>
      </c>
      <c r="P148" s="4">
        <f t="shared" si="46"/>
        <v>1</v>
      </c>
      <c r="Q148" s="4">
        <f t="shared" si="47"/>
        <v>1</v>
      </c>
      <c r="R148" s="4">
        <f t="shared" si="48"/>
        <v>0</v>
      </c>
      <c r="S148" s="4">
        <f t="shared" si="49"/>
        <v>0</v>
      </c>
      <c r="T148" s="4">
        <f t="shared" si="50"/>
        <v>1</v>
      </c>
      <c r="U148" s="4">
        <f t="shared" si="51"/>
        <v>1</v>
      </c>
      <c r="V148" s="4">
        <f t="shared" si="52"/>
        <v>0</v>
      </c>
      <c r="W148" s="4">
        <f t="shared" si="53"/>
        <v>1</v>
      </c>
      <c r="X148" s="190">
        <f t="shared" si="54"/>
        <v>1</v>
      </c>
      <c r="AB148" s="189">
        <f t="shared" si="55"/>
        <v>1</v>
      </c>
      <c r="AC148" s="4">
        <f t="shared" si="56"/>
        <v>0</v>
      </c>
      <c r="AD148" s="4">
        <f t="shared" si="57"/>
        <v>1</v>
      </c>
      <c r="AE148" s="4">
        <f t="shared" si="58"/>
        <v>0</v>
      </c>
      <c r="AF148" s="4">
        <f t="shared" si="59"/>
        <v>0</v>
      </c>
      <c r="AG148" s="4">
        <f t="shared" si="60"/>
        <v>0</v>
      </c>
      <c r="AH148" s="4">
        <f t="shared" si="61"/>
        <v>0</v>
      </c>
      <c r="AI148" s="4">
        <f t="shared" si="62"/>
        <v>0</v>
      </c>
      <c r="AJ148" s="4">
        <f t="shared" si="63"/>
        <v>0</v>
      </c>
      <c r="AK148" s="190">
        <f t="shared" si="64"/>
        <v>0</v>
      </c>
    </row>
    <row r="149" spans="1:37" ht="15.75" thickBot="1">
      <c r="A149" s="204">
        <v>43132</v>
      </c>
      <c r="B149" s="4">
        <v>2.6</v>
      </c>
      <c r="C149" s="4">
        <v>2.4</v>
      </c>
      <c r="D149" s="4">
        <v>2.5</v>
      </c>
      <c r="E149" s="4">
        <v>2.4</v>
      </c>
      <c r="F149" s="4">
        <v>2.4</v>
      </c>
      <c r="G149" s="4">
        <v>2.4</v>
      </c>
      <c r="H149" s="4">
        <v>2.4</v>
      </c>
      <c r="I149" s="4">
        <v>2.4</v>
      </c>
      <c r="J149" s="4">
        <v>2.5</v>
      </c>
      <c r="K149" s="4">
        <v>2.4</v>
      </c>
      <c r="L149" s="4">
        <f t="shared" si="44"/>
        <v>2.44</v>
      </c>
      <c r="M149" s="264">
        <v>2.5</v>
      </c>
      <c r="O149" s="189">
        <f t="shared" si="45"/>
        <v>1</v>
      </c>
      <c r="P149" s="4">
        <f t="shared" si="46"/>
        <v>0</v>
      </c>
      <c r="Q149" s="4">
        <f t="shared" si="47"/>
        <v>1</v>
      </c>
      <c r="R149" s="4">
        <f t="shared" si="48"/>
        <v>0</v>
      </c>
      <c r="S149" s="4">
        <f t="shared" si="49"/>
        <v>0</v>
      </c>
      <c r="T149" s="4">
        <f t="shared" si="50"/>
        <v>0</v>
      </c>
      <c r="U149" s="4">
        <f t="shared" si="51"/>
        <v>0</v>
      </c>
      <c r="V149" s="4">
        <f t="shared" si="52"/>
        <v>0</v>
      </c>
      <c r="W149" s="4">
        <f t="shared" si="53"/>
        <v>1</v>
      </c>
      <c r="X149" s="190">
        <f t="shared" si="54"/>
        <v>0</v>
      </c>
      <c r="AB149" s="189">
        <f t="shared" si="55"/>
        <v>1</v>
      </c>
      <c r="AC149" s="4">
        <f t="shared" si="56"/>
        <v>0</v>
      </c>
      <c r="AD149" s="4">
        <f t="shared" si="57"/>
        <v>0</v>
      </c>
      <c r="AE149" s="4">
        <f t="shared" si="58"/>
        <v>0</v>
      </c>
      <c r="AF149" s="4">
        <f t="shared" si="59"/>
        <v>0</v>
      </c>
      <c r="AG149" s="4">
        <f t="shared" si="60"/>
        <v>0</v>
      </c>
      <c r="AH149" s="4">
        <f t="shared" si="61"/>
        <v>0</v>
      </c>
      <c r="AI149" s="4">
        <f t="shared" si="62"/>
        <v>0</v>
      </c>
      <c r="AJ149" s="4">
        <f t="shared" si="63"/>
        <v>0</v>
      </c>
      <c r="AK149" s="190">
        <f t="shared" si="64"/>
        <v>0</v>
      </c>
    </row>
    <row r="150" spans="1:37" ht="15.75" thickBot="1">
      <c r="A150" s="204">
        <v>43160</v>
      </c>
      <c r="B150" s="4">
        <v>2.2999999999999998</v>
      </c>
      <c r="C150" s="4">
        <v>2.2000000000000002</v>
      </c>
      <c r="D150" s="4">
        <v>2.2999999999999998</v>
      </c>
      <c r="E150" s="4">
        <v>2.2000000000000002</v>
      </c>
      <c r="F150" s="4">
        <v>2.2000000000000002</v>
      </c>
      <c r="G150" s="4">
        <v>2.2000000000000002</v>
      </c>
      <c r="H150" s="4">
        <v>2.2999999999999998</v>
      </c>
      <c r="I150" s="4">
        <v>2.2000000000000002</v>
      </c>
      <c r="J150" s="4">
        <v>2.2999999999999998</v>
      </c>
      <c r="K150" s="4">
        <v>2.2000000000000002</v>
      </c>
      <c r="L150" s="4">
        <f t="shared" si="44"/>
        <v>2.2399999999999998</v>
      </c>
      <c r="M150" s="264">
        <v>2.2999999999999998</v>
      </c>
      <c r="O150" s="270">
        <f t="shared" si="45"/>
        <v>1</v>
      </c>
      <c r="P150" s="265">
        <f t="shared" si="46"/>
        <v>0</v>
      </c>
      <c r="Q150" s="265">
        <f t="shared" si="47"/>
        <v>1</v>
      </c>
      <c r="R150" s="265">
        <f t="shared" si="48"/>
        <v>0</v>
      </c>
      <c r="S150" s="265">
        <f t="shared" si="49"/>
        <v>0</v>
      </c>
      <c r="T150" s="265">
        <f t="shared" si="50"/>
        <v>0</v>
      </c>
      <c r="U150" s="265">
        <f t="shared" si="51"/>
        <v>1</v>
      </c>
      <c r="V150" s="265">
        <f t="shared" si="52"/>
        <v>0</v>
      </c>
      <c r="W150" s="265">
        <f t="shared" si="53"/>
        <v>1</v>
      </c>
      <c r="X150" s="266">
        <f t="shared" si="54"/>
        <v>0</v>
      </c>
      <c r="AB150" s="189">
        <f t="shared" si="55"/>
        <v>0</v>
      </c>
      <c r="AC150" s="4">
        <f t="shared" si="56"/>
        <v>0</v>
      </c>
      <c r="AD150" s="4">
        <f t="shared" si="57"/>
        <v>0</v>
      </c>
      <c r="AE150" s="4">
        <f t="shared" si="58"/>
        <v>0</v>
      </c>
      <c r="AF150" s="4">
        <f t="shared" si="59"/>
        <v>0</v>
      </c>
      <c r="AG150" s="4">
        <f t="shared" si="60"/>
        <v>0</v>
      </c>
      <c r="AH150" s="4">
        <f t="shared" si="61"/>
        <v>0</v>
      </c>
      <c r="AI150" s="4">
        <f t="shared" si="62"/>
        <v>0</v>
      </c>
      <c r="AJ150" s="4">
        <f t="shared" si="63"/>
        <v>0</v>
      </c>
      <c r="AK150" s="190">
        <f t="shared" si="64"/>
        <v>0</v>
      </c>
    </row>
    <row r="151" spans="1:37" ht="15.75" thickBot="1">
      <c r="A151" s="193"/>
      <c r="B151" s="194"/>
      <c r="C151" s="194"/>
      <c r="D151" s="194"/>
      <c r="E151" s="194"/>
      <c r="F151" s="194"/>
      <c r="G151" s="194"/>
      <c r="H151" s="194"/>
      <c r="I151" s="194"/>
      <c r="J151" s="194"/>
      <c r="K151" s="4"/>
      <c r="L151" s="4">
        <f>AVERAGE(L4:L150)</f>
        <v>2.3436734693877552</v>
      </c>
      <c r="M151" s="190"/>
      <c r="O151" s="189"/>
      <c r="P151" s="4"/>
      <c r="Q151" s="4"/>
      <c r="R151" s="4"/>
      <c r="S151" s="4"/>
      <c r="T151" s="4"/>
      <c r="U151" s="4"/>
      <c r="V151" s="4"/>
      <c r="W151" s="4"/>
      <c r="X151" s="190"/>
      <c r="AB151" s="189"/>
      <c r="AC151" s="4"/>
      <c r="AD151" s="4"/>
      <c r="AE151" s="4"/>
      <c r="AF151" s="4"/>
      <c r="AG151" s="4"/>
      <c r="AH151" s="4"/>
      <c r="AI151" s="4"/>
      <c r="AJ151" s="4"/>
      <c r="AK151" s="190"/>
    </row>
    <row r="152" spans="1:37" ht="15.75" thickBot="1">
      <c r="K152" s="403" t="s">
        <v>145</v>
      </c>
      <c r="L152" s="404"/>
      <c r="M152" s="404"/>
      <c r="N152" s="267"/>
      <c r="O152" s="210">
        <f>COUNTIF(O28:O150, "1")</f>
        <v>88</v>
      </c>
      <c r="P152" s="187">
        <f t="shared" ref="P152:AK152" si="65">COUNTIF(P28:P150, "1")</f>
        <v>72</v>
      </c>
      <c r="Q152" s="187">
        <f t="shared" si="65"/>
        <v>76</v>
      </c>
      <c r="R152" s="187">
        <f t="shared" si="65"/>
        <v>52</v>
      </c>
      <c r="S152" s="187">
        <f t="shared" si="65"/>
        <v>46</v>
      </c>
      <c r="T152" s="187">
        <f t="shared" si="65"/>
        <v>41</v>
      </c>
      <c r="U152" s="187">
        <f t="shared" si="65"/>
        <v>20</v>
      </c>
      <c r="V152" s="187">
        <f t="shared" si="65"/>
        <v>45</v>
      </c>
      <c r="W152" s="187">
        <f t="shared" si="65"/>
        <v>50</v>
      </c>
      <c r="X152" s="188">
        <f t="shared" si="65"/>
        <v>64</v>
      </c>
      <c r="Y152" s="403" t="s">
        <v>145</v>
      </c>
      <c r="Z152" s="404"/>
      <c r="AA152" s="405"/>
      <c r="AB152" s="210">
        <f t="shared" si="65"/>
        <v>79</v>
      </c>
      <c r="AC152" s="187">
        <f t="shared" si="65"/>
        <v>66</v>
      </c>
      <c r="AD152" s="187">
        <f t="shared" si="65"/>
        <v>64</v>
      </c>
      <c r="AE152" s="187">
        <f t="shared" si="65"/>
        <v>50</v>
      </c>
      <c r="AF152" s="187">
        <f t="shared" si="65"/>
        <v>50</v>
      </c>
      <c r="AG152" s="187">
        <f t="shared" si="65"/>
        <v>47</v>
      </c>
      <c r="AH152" s="187">
        <f t="shared" si="65"/>
        <v>30</v>
      </c>
      <c r="AI152" s="187">
        <f t="shared" si="65"/>
        <v>30</v>
      </c>
      <c r="AJ152" s="187">
        <f t="shared" si="65"/>
        <v>25</v>
      </c>
      <c r="AK152" s="188">
        <f t="shared" si="65"/>
        <v>68</v>
      </c>
    </row>
    <row r="153" spans="1:37" ht="15.75" thickBot="1">
      <c r="B153" s="401" t="s">
        <v>96</v>
      </c>
      <c r="C153" s="402"/>
      <c r="D153" s="402"/>
      <c r="E153" s="402"/>
      <c r="F153" s="402"/>
      <c r="G153" s="402"/>
      <c r="H153" s="402"/>
      <c r="I153" s="402"/>
      <c r="J153" s="402"/>
      <c r="K153" s="395" t="s">
        <v>146</v>
      </c>
      <c r="L153" s="396"/>
      <c r="M153" s="396"/>
      <c r="N153" s="268"/>
      <c r="O153" s="189">
        <f>COUNTIF(O4:O150, "0")</f>
        <v>35</v>
      </c>
      <c r="P153" s="4">
        <f t="shared" ref="P153:AK153" si="66">COUNTIF(P4:P150, "0")</f>
        <v>51</v>
      </c>
      <c r="Q153" s="4">
        <f t="shared" si="66"/>
        <v>50</v>
      </c>
      <c r="R153" s="4">
        <f t="shared" si="66"/>
        <v>75</v>
      </c>
      <c r="S153" s="4">
        <f t="shared" si="66"/>
        <v>96</v>
      </c>
      <c r="T153" s="4">
        <f t="shared" si="66"/>
        <v>101</v>
      </c>
      <c r="U153" s="4">
        <f t="shared" si="66"/>
        <v>127</v>
      </c>
      <c r="V153" s="4">
        <f t="shared" si="66"/>
        <v>102</v>
      </c>
      <c r="W153" s="4">
        <f t="shared" si="66"/>
        <v>94</v>
      </c>
      <c r="X153" s="190">
        <f t="shared" si="66"/>
        <v>79</v>
      </c>
      <c r="Y153" s="395" t="s">
        <v>146</v>
      </c>
      <c r="Z153" s="396"/>
      <c r="AA153" s="406"/>
      <c r="AB153" s="189">
        <f t="shared" si="66"/>
        <v>44</v>
      </c>
      <c r="AC153" s="4">
        <f t="shared" si="66"/>
        <v>57</v>
      </c>
      <c r="AD153" s="4">
        <f t="shared" si="66"/>
        <v>62</v>
      </c>
      <c r="AE153" s="4">
        <f t="shared" si="66"/>
        <v>75</v>
      </c>
      <c r="AF153" s="4">
        <f t="shared" si="66"/>
        <v>78</v>
      </c>
      <c r="AG153" s="4">
        <f t="shared" si="66"/>
        <v>77</v>
      </c>
      <c r="AH153" s="4">
        <f t="shared" si="66"/>
        <v>104</v>
      </c>
      <c r="AI153" s="4">
        <f t="shared" si="66"/>
        <v>111</v>
      </c>
      <c r="AJ153" s="4">
        <f t="shared" si="66"/>
        <v>109</v>
      </c>
      <c r="AK153" s="190">
        <f t="shared" si="66"/>
        <v>58</v>
      </c>
    </row>
    <row r="154" spans="1:37">
      <c r="B154">
        <v>0</v>
      </c>
      <c r="K154" s="189"/>
      <c r="L154" s="4"/>
      <c r="M154" s="4"/>
      <c r="N154" s="4"/>
      <c r="O154" s="189"/>
      <c r="P154" s="4"/>
      <c r="Q154" s="4"/>
      <c r="R154" s="4"/>
      <c r="S154" s="4"/>
      <c r="T154" s="4"/>
      <c r="U154" s="4"/>
      <c r="V154" s="4"/>
      <c r="W154" s="4"/>
      <c r="X154" s="190"/>
      <c r="Y154" s="189"/>
      <c r="Z154" s="4"/>
      <c r="AA154" s="190"/>
      <c r="AB154" s="189"/>
      <c r="AC154" s="4"/>
      <c r="AD154" s="4"/>
      <c r="AE154" s="4"/>
      <c r="AF154" s="4"/>
      <c r="AG154" s="4"/>
      <c r="AH154" s="4"/>
      <c r="AI154" s="4"/>
      <c r="AJ154" s="4"/>
      <c r="AK154" s="190"/>
    </row>
    <row r="155" spans="1:37">
      <c r="K155" s="395" t="s">
        <v>27</v>
      </c>
      <c r="L155" s="396"/>
      <c r="M155" s="396"/>
      <c r="N155" s="268"/>
      <c r="O155" s="189">
        <f>ROUND(O$152/(O$152+O$153), 2)</f>
        <v>0.72</v>
      </c>
      <c r="P155" s="4">
        <f t="shared" ref="P155:AK155" si="67">ROUND(P$152/(P$152+P$153), 2)</f>
        <v>0.59</v>
      </c>
      <c r="Q155" s="4">
        <f t="shared" si="67"/>
        <v>0.6</v>
      </c>
      <c r="R155" s="4">
        <f t="shared" si="67"/>
        <v>0.41</v>
      </c>
      <c r="S155" s="4">
        <f t="shared" si="67"/>
        <v>0.32</v>
      </c>
      <c r="T155" s="4">
        <f t="shared" si="67"/>
        <v>0.28999999999999998</v>
      </c>
      <c r="U155" s="4">
        <f t="shared" si="67"/>
        <v>0.14000000000000001</v>
      </c>
      <c r="V155" s="4">
        <f t="shared" si="67"/>
        <v>0.31</v>
      </c>
      <c r="W155" s="4">
        <f t="shared" si="67"/>
        <v>0.35</v>
      </c>
      <c r="X155" s="190">
        <f t="shared" si="67"/>
        <v>0.45</v>
      </c>
      <c r="Y155" s="395" t="s">
        <v>27</v>
      </c>
      <c r="Z155" s="396"/>
      <c r="AA155" s="406"/>
      <c r="AB155" s="189">
        <f t="shared" si="67"/>
        <v>0.64</v>
      </c>
      <c r="AC155" s="4">
        <f t="shared" si="67"/>
        <v>0.54</v>
      </c>
      <c r="AD155" s="4">
        <f t="shared" si="67"/>
        <v>0.51</v>
      </c>
      <c r="AE155" s="4">
        <f t="shared" si="67"/>
        <v>0.4</v>
      </c>
      <c r="AF155" s="4">
        <f t="shared" si="67"/>
        <v>0.39</v>
      </c>
      <c r="AG155" s="4">
        <f t="shared" si="67"/>
        <v>0.38</v>
      </c>
      <c r="AH155" s="4">
        <f t="shared" si="67"/>
        <v>0.22</v>
      </c>
      <c r="AI155" s="4">
        <f t="shared" si="67"/>
        <v>0.21</v>
      </c>
      <c r="AJ155" s="4">
        <f t="shared" si="67"/>
        <v>0.19</v>
      </c>
      <c r="AK155" s="190">
        <f t="shared" si="67"/>
        <v>0.54</v>
      </c>
    </row>
    <row r="156" spans="1:37" ht="15.75" thickBot="1">
      <c r="K156" s="390" t="s">
        <v>28</v>
      </c>
      <c r="L156" s="391"/>
      <c r="M156" s="391"/>
      <c r="N156" s="269"/>
      <c r="O156" s="193">
        <f>ROUND(O$153/(O$153+O$152), 2)</f>
        <v>0.28000000000000003</v>
      </c>
      <c r="P156" s="194">
        <f t="shared" ref="P156:AK156" si="68">ROUND(P$153/(P$153+P$152), 2)</f>
        <v>0.41</v>
      </c>
      <c r="Q156" s="194">
        <f t="shared" si="68"/>
        <v>0.4</v>
      </c>
      <c r="R156" s="194">
        <f t="shared" si="68"/>
        <v>0.59</v>
      </c>
      <c r="S156" s="194">
        <f t="shared" si="68"/>
        <v>0.68</v>
      </c>
      <c r="T156" s="194">
        <f t="shared" si="68"/>
        <v>0.71</v>
      </c>
      <c r="U156" s="194">
        <f t="shared" si="68"/>
        <v>0.86</v>
      </c>
      <c r="V156" s="194">
        <f t="shared" si="68"/>
        <v>0.69</v>
      </c>
      <c r="W156" s="194">
        <f t="shared" si="68"/>
        <v>0.65</v>
      </c>
      <c r="X156" s="200">
        <f t="shared" si="68"/>
        <v>0.55000000000000004</v>
      </c>
      <c r="Y156" s="390" t="s">
        <v>28</v>
      </c>
      <c r="Z156" s="391"/>
      <c r="AA156" s="407"/>
      <c r="AB156" s="193">
        <f t="shared" si="68"/>
        <v>0.36</v>
      </c>
      <c r="AC156" s="194">
        <f t="shared" si="68"/>
        <v>0.46</v>
      </c>
      <c r="AD156" s="194">
        <f t="shared" si="68"/>
        <v>0.49</v>
      </c>
      <c r="AE156" s="194">
        <f t="shared" si="68"/>
        <v>0.6</v>
      </c>
      <c r="AF156" s="194">
        <f t="shared" si="68"/>
        <v>0.61</v>
      </c>
      <c r="AG156" s="194">
        <f t="shared" si="68"/>
        <v>0.62</v>
      </c>
      <c r="AH156" s="194">
        <f t="shared" si="68"/>
        <v>0.78</v>
      </c>
      <c r="AI156" s="194">
        <f t="shared" si="68"/>
        <v>0.79</v>
      </c>
      <c r="AJ156" s="194">
        <f t="shared" si="68"/>
        <v>0.81</v>
      </c>
      <c r="AK156" s="200">
        <f t="shared" si="68"/>
        <v>0.46</v>
      </c>
    </row>
  </sheetData>
  <sheetProtection algorithmName="SHA-512" hashValue="oBy2/Khxxj7JWwukDmwOg3flwZnICn34K20EcoczCobaPhZzM5dzI7GfhxeLYxJd2UovUpwPptL214Kl6hHIaw==" saltValue="Vz1SQX4TicCW3WtoPaz9rQ==" spinCount="100000" sheet="1" objects="1" scenarios="1"/>
  <mergeCells count="9">
    <mergeCell ref="B153:J153"/>
    <mergeCell ref="Y152:AA152"/>
    <mergeCell ref="Y153:AA153"/>
    <mergeCell ref="Y155:AA155"/>
    <mergeCell ref="Y156:AA156"/>
    <mergeCell ref="K156:M156"/>
    <mergeCell ref="K155:M155"/>
    <mergeCell ref="K152:M152"/>
    <mergeCell ref="K153:M153"/>
  </mergeCells>
  <pageMargins left="0.7" right="0.7" top="0.75" bottom="0.75" header="0.3" footer="0.3"/>
  <pageSetup paperSize="9" orientation="portrait" horizontalDpi="4294967293" verticalDpi="0" r:id="rId1"/>
  <ignoredErrors>
    <ignoredError sqref="L4:L15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O153"/>
  <sheetViews>
    <sheetView topLeftCell="A43" zoomScale="70" zoomScaleNormal="70" workbookViewId="0">
      <selection activeCell="R10" sqref="R10"/>
    </sheetView>
  </sheetViews>
  <sheetFormatPr defaultRowHeight="15"/>
  <sheetData>
    <row r="1" spans="2:15" ht="15.75" thickBot="1"/>
    <row r="2" spans="2:15" ht="23.25">
      <c r="B2" s="233" t="s">
        <v>3</v>
      </c>
      <c r="C2" s="187"/>
      <c r="D2" s="187"/>
      <c r="E2" s="187"/>
      <c r="F2" s="187"/>
      <c r="G2" s="187"/>
      <c r="H2" s="187"/>
      <c r="I2" s="187"/>
      <c r="J2" s="187"/>
      <c r="K2" s="187"/>
      <c r="L2" s="187"/>
      <c r="M2" s="187"/>
      <c r="N2" s="187"/>
      <c r="O2" s="188"/>
    </row>
    <row r="3" spans="2:15">
      <c r="B3" s="191" t="s">
        <v>14</v>
      </c>
      <c r="C3" s="4"/>
      <c r="D3" s="48">
        <v>1</v>
      </c>
      <c r="E3" s="48">
        <v>2</v>
      </c>
      <c r="F3" s="48">
        <v>3</v>
      </c>
      <c r="G3" s="48">
        <v>4</v>
      </c>
      <c r="H3" s="48">
        <v>5</v>
      </c>
      <c r="I3" s="48">
        <v>6</v>
      </c>
      <c r="J3" s="48">
        <v>7</v>
      </c>
      <c r="K3" s="48">
        <v>8</v>
      </c>
      <c r="L3" s="48">
        <v>9</v>
      </c>
      <c r="M3" s="48">
        <v>10</v>
      </c>
      <c r="N3" s="48"/>
      <c r="O3" s="255" t="s">
        <v>7</v>
      </c>
    </row>
    <row r="4" spans="2:15">
      <c r="B4" s="189" t="s">
        <v>29</v>
      </c>
      <c r="C4" s="4"/>
      <c r="D4" s="256">
        <v>39.299999999999997</v>
      </c>
      <c r="E4" s="256">
        <v>48.5</v>
      </c>
      <c r="F4" s="256">
        <v>53.3</v>
      </c>
      <c r="G4" s="256">
        <v>51.4</v>
      </c>
      <c r="H4" s="256">
        <v>58.2</v>
      </c>
      <c r="I4" s="256">
        <v>58.1</v>
      </c>
      <c r="J4" s="256">
        <v>64.5</v>
      </c>
      <c r="K4" s="256">
        <v>64.7</v>
      </c>
      <c r="L4" s="256">
        <v>69.400000000000006</v>
      </c>
      <c r="M4" s="256">
        <v>72.5</v>
      </c>
      <c r="N4" s="256"/>
      <c r="O4" s="257">
        <v>58</v>
      </c>
    </row>
    <row r="5" spans="2:15">
      <c r="B5" s="189" t="s">
        <v>30</v>
      </c>
      <c r="C5" s="4"/>
      <c r="D5" s="256">
        <v>8.9</v>
      </c>
      <c r="E5" s="256">
        <v>9.6999999999999993</v>
      </c>
      <c r="F5" s="256">
        <v>10.7</v>
      </c>
      <c r="G5" s="256">
        <v>9.9</v>
      </c>
      <c r="H5" s="256">
        <v>11.1</v>
      </c>
      <c r="I5" s="256">
        <v>12.7</v>
      </c>
      <c r="J5" s="256">
        <v>11.6</v>
      </c>
      <c r="K5" s="256">
        <v>12.6</v>
      </c>
      <c r="L5" s="256">
        <v>16.7</v>
      </c>
      <c r="M5" s="256">
        <v>15.6</v>
      </c>
      <c r="N5" s="256"/>
      <c r="O5" s="257">
        <v>11.9</v>
      </c>
    </row>
    <row r="6" spans="2:15">
      <c r="B6" s="189" t="s">
        <v>31</v>
      </c>
      <c r="C6" s="4"/>
      <c r="D6" s="256">
        <v>11.9</v>
      </c>
      <c r="E6" s="256">
        <v>16.600000000000001</v>
      </c>
      <c r="F6" s="256">
        <v>17.3</v>
      </c>
      <c r="G6" s="256">
        <v>19.2</v>
      </c>
      <c r="H6" s="256">
        <v>23.7</v>
      </c>
      <c r="I6" s="256">
        <v>24</v>
      </c>
      <c r="J6" s="256">
        <v>29</v>
      </c>
      <c r="K6" s="256">
        <v>34.5</v>
      </c>
      <c r="L6" s="256">
        <v>35.200000000000003</v>
      </c>
      <c r="M6" s="256">
        <v>40</v>
      </c>
      <c r="N6" s="256"/>
      <c r="O6" s="257">
        <v>25.1</v>
      </c>
    </row>
    <row r="7" spans="2:15">
      <c r="B7" s="189" t="s">
        <v>32</v>
      </c>
      <c r="C7" s="4"/>
      <c r="D7" s="256">
        <v>53.8</v>
      </c>
      <c r="E7" s="256">
        <v>65.2</v>
      </c>
      <c r="F7" s="256">
        <v>71.8</v>
      </c>
      <c r="G7" s="256">
        <v>67.7</v>
      </c>
      <c r="H7" s="256">
        <v>71</v>
      </c>
      <c r="I7" s="256">
        <v>67.2</v>
      </c>
      <c r="J7" s="256">
        <v>79.599999999999994</v>
      </c>
      <c r="K7" s="256">
        <v>74.099999999999994</v>
      </c>
      <c r="L7" s="256">
        <v>80.599999999999994</v>
      </c>
      <c r="M7" s="256">
        <v>94.7</v>
      </c>
      <c r="N7" s="256"/>
      <c r="O7" s="257">
        <v>72.599999999999994</v>
      </c>
    </row>
    <row r="8" spans="2:15">
      <c r="B8" s="189" t="s">
        <v>33</v>
      </c>
      <c r="C8" s="4"/>
      <c r="D8" s="256">
        <v>16.8</v>
      </c>
      <c r="E8" s="256">
        <v>23.3</v>
      </c>
      <c r="F8" s="256">
        <v>25.2</v>
      </c>
      <c r="G8" s="256">
        <v>25.7</v>
      </c>
      <c r="H8" s="256">
        <v>35.200000000000003</v>
      </c>
      <c r="I8" s="256">
        <v>38.4</v>
      </c>
      <c r="J8" s="256">
        <v>40.1</v>
      </c>
      <c r="K8" s="256">
        <v>43.5</v>
      </c>
      <c r="L8" s="256">
        <v>60.1</v>
      </c>
      <c r="M8" s="256">
        <v>85.1</v>
      </c>
      <c r="N8" s="256"/>
      <c r="O8" s="257">
        <v>39.299999999999997</v>
      </c>
    </row>
    <row r="9" spans="2:15">
      <c r="B9" s="189" t="s">
        <v>34</v>
      </c>
      <c r="C9" s="4"/>
      <c r="D9" s="256">
        <v>2.8</v>
      </c>
      <c r="E9" s="256">
        <v>4.5</v>
      </c>
      <c r="F9" s="256">
        <v>5.5</v>
      </c>
      <c r="G9" s="256">
        <v>6.8</v>
      </c>
      <c r="H9" s="256">
        <v>7.9</v>
      </c>
      <c r="I9" s="256">
        <v>8</v>
      </c>
      <c r="J9" s="256">
        <v>8</v>
      </c>
      <c r="K9" s="256">
        <v>6.6</v>
      </c>
      <c r="L9" s="256">
        <v>11.7</v>
      </c>
      <c r="M9" s="256">
        <v>11.5</v>
      </c>
      <c r="N9" s="256"/>
      <c r="O9" s="257">
        <v>7.3</v>
      </c>
    </row>
    <row r="10" spans="2:15">
      <c r="B10" s="189" t="s">
        <v>35</v>
      </c>
      <c r="C10" s="4"/>
      <c r="D10" s="256">
        <v>32.299999999999997</v>
      </c>
      <c r="E10" s="256">
        <v>37.299999999999997</v>
      </c>
      <c r="F10" s="256">
        <v>44.1</v>
      </c>
      <c r="G10" s="256">
        <v>56.6</v>
      </c>
      <c r="H10" s="256">
        <v>66.099999999999994</v>
      </c>
      <c r="I10" s="256">
        <v>77.900000000000006</v>
      </c>
      <c r="J10" s="256">
        <v>94.7</v>
      </c>
      <c r="K10" s="256">
        <v>110</v>
      </c>
      <c r="L10" s="256">
        <v>119.6</v>
      </c>
      <c r="M10" s="256">
        <v>158.9</v>
      </c>
      <c r="N10" s="256"/>
      <c r="O10" s="257">
        <v>79.7</v>
      </c>
    </row>
    <row r="11" spans="2:15">
      <c r="B11" s="189" t="s">
        <v>36</v>
      </c>
      <c r="C11" s="4"/>
      <c r="D11" s="256">
        <v>10.5</v>
      </c>
      <c r="E11" s="256">
        <v>13.7</v>
      </c>
      <c r="F11" s="256">
        <v>15.3</v>
      </c>
      <c r="G11" s="256">
        <v>15</v>
      </c>
      <c r="H11" s="256">
        <v>16.7</v>
      </c>
      <c r="I11" s="256">
        <v>17.600000000000001</v>
      </c>
      <c r="J11" s="256">
        <v>18.7</v>
      </c>
      <c r="K11" s="256">
        <v>20.2</v>
      </c>
      <c r="L11" s="256">
        <v>21.3</v>
      </c>
      <c r="M11" s="256">
        <v>22.8</v>
      </c>
      <c r="N11" s="256"/>
      <c r="O11" s="257">
        <v>17.2</v>
      </c>
    </row>
    <row r="12" spans="2:15">
      <c r="B12" s="189" t="s">
        <v>37</v>
      </c>
      <c r="C12" s="4"/>
      <c r="D12" s="256">
        <v>29.4</v>
      </c>
      <c r="E12" s="256">
        <v>39</v>
      </c>
      <c r="F12" s="256">
        <v>47.9</v>
      </c>
      <c r="G12" s="256">
        <v>53.4</v>
      </c>
      <c r="H12" s="256">
        <v>61.9</v>
      </c>
      <c r="I12" s="256">
        <v>69.2</v>
      </c>
      <c r="J12" s="256">
        <v>82.1</v>
      </c>
      <c r="K12" s="256">
        <v>88.6</v>
      </c>
      <c r="L12" s="256">
        <v>129</v>
      </c>
      <c r="M12" s="256">
        <v>134.5</v>
      </c>
      <c r="N12" s="256"/>
      <c r="O12" s="257">
        <v>73.5</v>
      </c>
    </row>
    <row r="13" spans="2:15">
      <c r="B13" s="189" t="s">
        <v>38</v>
      </c>
      <c r="C13" s="4"/>
      <c r="D13" s="256">
        <v>1</v>
      </c>
      <c r="E13" s="256">
        <v>3.7</v>
      </c>
      <c r="F13" s="256">
        <v>1.5</v>
      </c>
      <c r="G13" s="256">
        <v>3.4</v>
      </c>
      <c r="H13" s="256">
        <v>2.7</v>
      </c>
      <c r="I13" s="256">
        <v>3.5</v>
      </c>
      <c r="J13" s="256">
        <v>3</v>
      </c>
      <c r="K13" s="256">
        <v>8.6</v>
      </c>
      <c r="L13" s="256">
        <v>8.5</v>
      </c>
      <c r="M13" s="256">
        <v>21.5</v>
      </c>
      <c r="N13" s="256"/>
      <c r="O13" s="257">
        <v>5.7</v>
      </c>
    </row>
    <row r="14" spans="2:15">
      <c r="B14" s="189" t="s">
        <v>39</v>
      </c>
      <c r="C14" s="4"/>
      <c r="D14" s="256">
        <v>19.399999999999999</v>
      </c>
      <c r="E14" s="256">
        <v>25.4</v>
      </c>
      <c r="F14" s="256">
        <v>30.7</v>
      </c>
      <c r="G14" s="256">
        <v>32.299999999999997</v>
      </c>
      <c r="H14" s="256">
        <v>38.799999999999997</v>
      </c>
      <c r="I14" s="256">
        <v>46.8</v>
      </c>
      <c r="J14" s="256">
        <v>59.2</v>
      </c>
      <c r="K14" s="256">
        <v>63</v>
      </c>
      <c r="L14" s="256">
        <v>76.400000000000006</v>
      </c>
      <c r="M14" s="256">
        <v>108.7</v>
      </c>
      <c r="N14" s="256"/>
      <c r="O14" s="257">
        <v>50.1</v>
      </c>
    </row>
    <row r="15" spans="2:15">
      <c r="B15" s="189" t="s">
        <v>40</v>
      </c>
      <c r="C15" s="4"/>
      <c r="D15" s="256">
        <v>17</v>
      </c>
      <c r="E15" s="256">
        <v>25.7</v>
      </c>
      <c r="F15" s="256">
        <v>27.1</v>
      </c>
      <c r="G15" s="256">
        <v>30.8</v>
      </c>
      <c r="H15" s="256">
        <v>34.9</v>
      </c>
      <c r="I15" s="256">
        <v>40</v>
      </c>
      <c r="J15" s="256">
        <v>47</v>
      </c>
      <c r="K15" s="256">
        <v>55.1</v>
      </c>
      <c r="L15" s="256">
        <v>61.1</v>
      </c>
      <c r="M15" s="256">
        <v>79</v>
      </c>
      <c r="N15" s="256"/>
      <c r="O15" s="257">
        <v>41.8</v>
      </c>
    </row>
    <row r="16" spans="2:15">
      <c r="B16" s="189" t="s">
        <v>41</v>
      </c>
      <c r="C16" s="4"/>
      <c r="D16" s="256">
        <v>22.9</v>
      </c>
      <c r="E16" s="256">
        <v>33.6</v>
      </c>
      <c r="F16" s="256">
        <v>36.700000000000003</v>
      </c>
      <c r="G16" s="256">
        <v>45.3</v>
      </c>
      <c r="H16" s="256">
        <v>59.5</v>
      </c>
      <c r="I16" s="256">
        <v>66.2</v>
      </c>
      <c r="J16" s="256">
        <v>79.2</v>
      </c>
      <c r="K16" s="256">
        <v>97.6</v>
      </c>
      <c r="L16" s="256">
        <v>108</v>
      </c>
      <c r="M16" s="256">
        <v>170.9</v>
      </c>
      <c r="N16" s="256"/>
      <c r="O16" s="257">
        <v>72</v>
      </c>
    </row>
    <row r="17" spans="2:15">
      <c r="B17" s="189" t="s">
        <v>43</v>
      </c>
      <c r="C17" s="4"/>
      <c r="D17" s="256">
        <v>266</v>
      </c>
      <c r="E17" s="256">
        <v>346.2</v>
      </c>
      <c r="F17" s="256">
        <v>387.2</v>
      </c>
      <c r="G17" s="256">
        <v>417.3</v>
      </c>
      <c r="H17" s="256">
        <v>487.8</v>
      </c>
      <c r="I17" s="256">
        <v>529.29999999999995</v>
      </c>
      <c r="J17" s="256">
        <v>616.79999999999995</v>
      </c>
      <c r="K17" s="256">
        <v>679.1</v>
      </c>
      <c r="L17" s="256">
        <v>797.6</v>
      </c>
      <c r="M17" s="256">
        <v>1015.4</v>
      </c>
      <c r="N17" s="256"/>
      <c r="O17" s="257" t="s">
        <v>44</v>
      </c>
    </row>
    <row r="18" spans="2:15">
      <c r="B18" s="189"/>
      <c r="C18" s="4"/>
      <c r="D18" s="256"/>
      <c r="E18" s="256"/>
      <c r="F18" s="256"/>
      <c r="G18" s="256"/>
      <c r="H18" s="256"/>
      <c r="I18" s="256"/>
      <c r="J18" s="256"/>
      <c r="K18" s="256"/>
      <c r="L18" s="256"/>
      <c r="M18" s="256"/>
      <c r="N18" s="256"/>
      <c r="O18" s="257"/>
    </row>
    <row r="19" spans="2:15">
      <c r="B19" s="189" t="s">
        <v>46</v>
      </c>
      <c r="C19" s="4"/>
      <c r="D19" s="256">
        <v>185.65384615384616</v>
      </c>
      <c r="E19" s="256">
        <v>329.40384615384613</v>
      </c>
      <c r="F19" s="256">
        <v>378.80769230769232</v>
      </c>
      <c r="G19" s="256">
        <v>445.65384615384613</v>
      </c>
      <c r="H19" s="256">
        <v>527.82692307692309</v>
      </c>
      <c r="I19" s="256">
        <v>613.21153846153845</v>
      </c>
      <c r="J19" s="256">
        <v>705.32692307692309</v>
      </c>
      <c r="K19" s="256">
        <v>873.82692307692309</v>
      </c>
      <c r="L19" s="256">
        <v>1042.5192307692307</v>
      </c>
      <c r="M19" s="256">
        <v>1676.0961538461538</v>
      </c>
      <c r="N19" s="256"/>
      <c r="O19" s="257">
        <v>677.82692307692309</v>
      </c>
    </row>
    <row r="20" spans="2:15">
      <c r="B20" s="189"/>
      <c r="C20" s="4"/>
      <c r="D20" s="4"/>
      <c r="E20" s="4"/>
      <c r="F20" s="4"/>
      <c r="G20" s="4"/>
      <c r="H20" s="4"/>
      <c r="I20" s="4"/>
      <c r="J20" s="4"/>
      <c r="K20" s="4"/>
      <c r="L20" s="4"/>
      <c r="M20" s="4"/>
      <c r="N20" s="4"/>
      <c r="O20" s="190"/>
    </row>
    <row r="21" spans="2:15">
      <c r="B21" s="191" t="s">
        <v>42</v>
      </c>
      <c r="C21" s="4"/>
      <c r="D21" s="4"/>
      <c r="E21" s="4"/>
      <c r="F21" s="4"/>
      <c r="G21" s="4"/>
      <c r="H21" s="4"/>
      <c r="I21" s="4"/>
      <c r="J21" s="4"/>
      <c r="K21" s="4"/>
      <c r="L21" s="4"/>
      <c r="M21" s="4"/>
      <c r="N21" s="4"/>
      <c r="O21" s="190"/>
    </row>
    <row r="22" spans="2:15">
      <c r="B22" s="189" t="s">
        <v>29</v>
      </c>
      <c r="C22" s="4"/>
      <c r="D22" s="258">
        <f>D4/D$19</f>
        <v>0.21168427594779363</v>
      </c>
      <c r="E22" s="258">
        <f t="shared" ref="E22:O22" si="0">E4/E$19</f>
        <v>0.14723568217642596</v>
      </c>
      <c r="F22" s="258">
        <f t="shared" si="0"/>
        <v>0.14070464006498121</v>
      </c>
      <c r="G22" s="258">
        <f t="shared" si="0"/>
        <v>0.11533615258479331</v>
      </c>
      <c r="H22" s="258">
        <f t="shared" si="0"/>
        <v>0.11026341676685977</v>
      </c>
      <c r="I22" s="258">
        <f t="shared" si="0"/>
        <v>9.4747075610750464E-2</v>
      </c>
      <c r="J22" s="258">
        <f t="shared" si="0"/>
        <v>9.1446955857894585E-2</v>
      </c>
      <c r="K22" s="258">
        <f t="shared" si="0"/>
        <v>7.4042122405862804E-2</v>
      </c>
      <c r="L22" s="258">
        <f t="shared" si="0"/>
        <v>6.6569515412001262E-2</v>
      </c>
      <c r="M22" s="258">
        <f t="shared" si="0"/>
        <v>4.325527496357149E-2</v>
      </c>
      <c r="N22" s="258"/>
      <c r="O22" s="259">
        <f t="shared" si="0"/>
        <v>8.5567566033988712E-2</v>
      </c>
    </row>
    <row r="23" spans="2:15">
      <c r="B23" s="189" t="s">
        <v>30</v>
      </c>
      <c r="C23" s="4"/>
      <c r="D23" s="258">
        <f t="shared" ref="D23:O23" si="1">D5/D$19</f>
        <v>4.7938678268075408E-2</v>
      </c>
      <c r="E23" s="258">
        <f t="shared" si="1"/>
        <v>2.9447136435285189E-2</v>
      </c>
      <c r="F23" s="258">
        <f t="shared" si="1"/>
        <v>2.8246522489592849E-2</v>
      </c>
      <c r="G23" s="258">
        <f t="shared" si="1"/>
        <v>2.221455078967809E-2</v>
      </c>
      <c r="H23" s="258">
        <f t="shared" si="1"/>
        <v>2.1029620723576347E-2</v>
      </c>
      <c r="I23" s="258">
        <f t="shared" si="1"/>
        <v>2.0710634427823251E-2</v>
      </c>
      <c r="J23" s="258">
        <f t="shared" si="1"/>
        <v>1.64462742318074E-2</v>
      </c>
      <c r="K23" s="258">
        <f t="shared" si="1"/>
        <v>1.4419331411342679E-2</v>
      </c>
      <c r="L23" s="258">
        <f t="shared" si="1"/>
        <v>1.6018889155337477E-2</v>
      </c>
      <c r="M23" s="258">
        <f t="shared" si="1"/>
        <v>9.3073419231960719E-3</v>
      </c>
      <c r="N23" s="258"/>
      <c r="O23" s="259">
        <f t="shared" si="1"/>
        <v>1.7556104065594234E-2</v>
      </c>
    </row>
    <row r="24" spans="2:15">
      <c r="B24" s="189" t="s">
        <v>31</v>
      </c>
      <c r="C24" s="4"/>
      <c r="D24" s="258">
        <f t="shared" ref="D24:O24" si="2">D6/D$19</f>
        <v>6.4097783302258127E-2</v>
      </c>
      <c r="E24" s="258">
        <f t="shared" si="2"/>
        <v>5.0394068538735487E-2</v>
      </c>
      <c r="F24" s="258">
        <f t="shared" si="2"/>
        <v>4.5669611128033305E-2</v>
      </c>
      <c r="G24" s="258">
        <f t="shared" si="2"/>
        <v>4.3082765167860533E-2</v>
      </c>
      <c r="H24" s="258">
        <f t="shared" si="2"/>
        <v>4.4901082085473817E-2</v>
      </c>
      <c r="I24" s="258">
        <f t="shared" si="2"/>
        <v>3.913820679273685E-2</v>
      </c>
      <c r="J24" s="258">
        <f t="shared" si="2"/>
        <v>4.1115685579518502E-2</v>
      </c>
      <c r="K24" s="258">
        <f t="shared" si="2"/>
        <v>3.9481502673914481E-2</v>
      </c>
      <c r="L24" s="258">
        <f t="shared" si="2"/>
        <v>3.3764365165741272E-2</v>
      </c>
      <c r="M24" s="258">
        <f t="shared" si="2"/>
        <v>2.3864979290246339E-2</v>
      </c>
      <c r="N24" s="258"/>
      <c r="O24" s="259">
        <f t="shared" si="2"/>
        <v>3.7030101852639941E-2</v>
      </c>
    </row>
    <row r="25" spans="2:15">
      <c r="B25" s="189" t="s">
        <v>32</v>
      </c>
      <c r="C25" s="4"/>
      <c r="D25" s="258">
        <f t="shared" ref="D25:O25" si="3">D7/D$19</f>
        <v>0.28978661694634344</v>
      </c>
      <c r="E25" s="258">
        <f t="shared" si="3"/>
        <v>0.19793332944129841</v>
      </c>
      <c r="F25" s="258">
        <f t="shared" si="3"/>
        <v>0.18954208549091278</v>
      </c>
      <c r="G25" s="258">
        <f t="shared" si="3"/>
        <v>0.15191162509709158</v>
      </c>
      <c r="H25" s="258">
        <f t="shared" si="3"/>
        <v>0.13451379021386672</v>
      </c>
      <c r="I25" s="258">
        <f t="shared" si="3"/>
        <v>0.10958697901966319</v>
      </c>
      <c r="J25" s="258">
        <f t="shared" si="3"/>
        <v>0.11285546800447145</v>
      </c>
      <c r="K25" s="258">
        <f t="shared" si="3"/>
        <v>8.4799401395277182E-2</v>
      </c>
      <c r="L25" s="258">
        <f t="shared" si="3"/>
        <v>7.7312722510191653E-2</v>
      </c>
      <c r="M25" s="258">
        <f t="shared" si="3"/>
        <v>5.6500338469658205E-2</v>
      </c>
      <c r="N25" s="258"/>
      <c r="O25" s="259">
        <f t="shared" si="3"/>
        <v>0.10710698782875137</v>
      </c>
    </row>
    <row r="26" spans="2:15">
      <c r="B26" s="189" t="s">
        <v>33</v>
      </c>
      <c r="C26" s="4"/>
      <c r="D26" s="258">
        <f t="shared" ref="D26:O26" si="4">D8/D$19</f>
        <v>9.0490988191423247E-2</v>
      </c>
      <c r="E26" s="258">
        <f t="shared" si="4"/>
        <v>7.0733843189911855E-2</v>
      </c>
      <c r="F26" s="258">
        <f t="shared" si="4"/>
        <v>6.6524520255863528E-2</v>
      </c>
      <c r="G26" s="258">
        <f t="shared" si="4"/>
        <v>5.7668076292396654E-2</v>
      </c>
      <c r="H26" s="258">
        <f t="shared" si="4"/>
        <v>6.6688526979269136E-2</v>
      </c>
      <c r="I26" s="258">
        <f t="shared" si="4"/>
        <v>6.2621130868378963E-2</v>
      </c>
      <c r="J26" s="258">
        <f t="shared" si="4"/>
        <v>5.6853068680644547E-2</v>
      </c>
      <c r="K26" s="258">
        <f t="shared" si="4"/>
        <v>4.9781025110587823E-2</v>
      </c>
      <c r="L26" s="258">
        <f t="shared" si="4"/>
        <v>5.7648816660825296E-2</v>
      </c>
      <c r="M26" s="258">
        <f t="shared" si="4"/>
        <v>5.0772743439999081E-2</v>
      </c>
      <c r="N26" s="258"/>
      <c r="O26" s="259">
        <f t="shared" si="4"/>
        <v>5.797940250234062E-2</v>
      </c>
    </row>
    <row r="27" spans="2:15">
      <c r="B27" s="189" t="s">
        <v>34</v>
      </c>
      <c r="C27" s="4"/>
      <c r="D27" s="258">
        <f t="shared" ref="D27:O27" si="5">D9/D$19</f>
        <v>1.5081831365237205E-2</v>
      </c>
      <c r="E27" s="258">
        <f t="shared" si="5"/>
        <v>1.3661042676163233E-2</v>
      </c>
      <c r="F27" s="258">
        <f t="shared" si="5"/>
        <v>1.4519240532033708E-2</v>
      </c>
      <c r="G27" s="258">
        <f t="shared" si="5"/>
        <v>1.5258479330283939E-2</v>
      </c>
      <c r="H27" s="258">
        <f t="shared" si="5"/>
        <v>1.4967027361824608E-2</v>
      </c>
      <c r="I27" s="258">
        <f t="shared" si="5"/>
        <v>1.3046068930912284E-2</v>
      </c>
      <c r="J27" s="258">
        <f t="shared" si="5"/>
        <v>1.1342258090901655E-2</v>
      </c>
      <c r="K27" s="258">
        <f t="shared" si="5"/>
        <v>7.5529831202271174E-3</v>
      </c>
      <c r="L27" s="258">
        <f t="shared" si="5"/>
        <v>1.1222814557931048E-2</v>
      </c>
      <c r="M27" s="258">
        <f t="shared" si="5"/>
        <v>6.8611815459458225E-3</v>
      </c>
      <c r="N27" s="258"/>
      <c r="O27" s="259">
        <f t="shared" si="5"/>
        <v>1.0769710897381338E-2</v>
      </c>
    </row>
    <row r="28" spans="2:15">
      <c r="B28" s="189" t="s">
        <v>35</v>
      </c>
      <c r="C28" s="4"/>
      <c r="D28" s="258">
        <f t="shared" ref="D28:O28" si="6">D10/D$19</f>
        <v>0.17397969753470063</v>
      </c>
      <c r="E28" s="258">
        <f t="shared" si="6"/>
        <v>0.11323486484908635</v>
      </c>
      <c r="F28" s="258">
        <f t="shared" si="6"/>
        <v>0.11641791044776119</v>
      </c>
      <c r="G28" s="258">
        <f t="shared" si="6"/>
        <v>0.12700440148442221</v>
      </c>
      <c r="H28" s="258">
        <f t="shared" si="6"/>
        <v>0.12523044412868437</v>
      </c>
      <c r="I28" s="258">
        <f t="shared" si="6"/>
        <v>0.12703609621475836</v>
      </c>
      <c r="J28" s="258">
        <f t="shared" si="6"/>
        <v>0.13426398015104835</v>
      </c>
      <c r="K28" s="258">
        <f t="shared" si="6"/>
        <v>0.1258830520037853</v>
      </c>
      <c r="L28" s="258">
        <f t="shared" si="6"/>
        <v>0.11472210436996182</v>
      </c>
      <c r="M28" s="258">
        <f t="shared" si="6"/>
        <v>9.4803630230503574E-2</v>
      </c>
      <c r="N28" s="258"/>
      <c r="O28" s="259">
        <f t="shared" si="6"/>
        <v>0.11758163815360173</v>
      </c>
    </row>
    <row r="29" spans="2:15">
      <c r="B29" s="189" t="s">
        <v>36</v>
      </c>
      <c r="C29" s="4"/>
      <c r="D29" s="258">
        <f t="shared" ref="D29:O29" si="7">D11/D$19</f>
        <v>5.6556867619639524E-2</v>
      </c>
      <c r="E29" s="258">
        <f t="shared" si="7"/>
        <v>4.1590285480763621E-2</v>
      </c>
      <c r="F29" s="258">
        <f t="shared" si="7"/>
        <v>4.0389887298202864E-2</v>
      </c>
      <c r="G29" s="258">
        <f t="shared" si="7"/>
        <v>3.3658410287391041E-2</v>
      </c>
      <c r="H29" s="258">
        <f t="shared" si="7"/>
        <v>3.163915910664189E-2</v>
      </c>
      <c r="I29" s="258">
        <f t="shared" si="7"/>
        <v>2.8701351648007026E-2</v>
      </c>
      <c r="J29" s="258">
        <f t="shared" si="7"/>
        <v>2.6512528287482618E-2</v>
      </c>
      <c r="K29" s="258">
        <f t="shared" si="7"/>
        <v>2.3116705913422388E-2</v>
      </c>
      <c r="L29" s="258">
        <f t="shared" si="7"/>
        <v>2.0431277784951397E-2</v>
      </c>
      <c r="M29" s="258">
        <f t="shared" si="7"/>
        <v>1.3603038195440413E-2</v>
      </c>
      <c r="N29" s="258"/>
      <c r="O29" s="259">
        <f t="shared" si="7"/>
        <v>2.5375209237665616E-2</v>
      </c>
    </row>
    <row r="30" spans="2:15">
      <c r="B30" s="189" t="s">
        <v>37</v>
      </c>
      <c r="C30" s="4"/>
      <c r="D30" s="258">
        <f t="shared" ref="D30:O30" si="8">D12/D$19</f>
        <v>0.15835922933499066</v>
      </c>
      <c r="E30" s="258">
        <f t="shared" si="8"/>
        <v>0.11839570319341468</v>
      </c>
      <c r="F30" s="258">
        <f t="shared" si="8"/>
        <v>0.12644938572443903</v>
      </c>
      <c r="G30" s="258">
        <f t="shared" si="8"/>
        <v>0.11982394062311211</v>
      </c>
      <c r="H30" s="258">
        <f t="shared" si="8"/>
        <v>0.11727329034138521</v>
      </c>
      <c r="I30" s="258">
        <f t="shared" si="8"/>
        <v>0.11284849625239127</v>
      </c>
      <c r="J30" s="258">
        <f t="shared" si="8"/>
        <v>0.11639992365787823</v>
      </c>
      <c r="K30" s="258">
        <f t="shared" si="8"/>
        <v>0.10139307643213978</v>
      </c>
      <c r="L30" s="258">
        <f t="shared" si="8"/>
        <v>0.12373872461308591</v>
      </c>
      <c r="M30" s="258">
        <f t="shared" si="8"/>
        <v>8.0245992863453311E-2</v>
      </c>
      <c r="N30" s="258"/>
      <c r="O30" s="259">
        <f t="shared" si="8"/>
        <v>0.10843476040514086</v>
      </c>
    </row>
    <row r="31" spans="2:15">
      <c r="B31" s="189" t="s">
        <v>38</v>
      </c>
      <c r="C31" s="4"/>
      <c r="D31" s="258">
        <f t="shared" ref="D31:O31" si="9">D13/D$19</f>
        <v>5.3863683447275736E-3</v>
      </c>
      <c r="E31" s="258">
        <f t="shared" si="9"/>
        <v>1.1232412867067547E-2</v>
      </c>
      <c r="F31" s="258">
        <f t="shared" si="9"/>
        <v>3.9597928723728295E-3</v>
      </c>
      <c r="G31" s="258">
        <f t="shared" si="9"/>
        <v>7.6292396651419696E-3</v>
      </c>
      <c r="H31" s="258">
        <f t="shared" si="9"/>
        <v>5.1153131489780302E-3</v>
      </c>
      <c r="I31" s="258">
        <f t="shared" si="9"/>
        <v>5.7076551572741241E-3</v>
      </c>
      <c r="J31" s="258">
        <f t="shared" si="9"/>
        <v>4.2533467840881207E-3</v>
      </c>
      <c r="K31" s="258">
        <f t="shared" si="9"/>
        <v>9.8417658839323047E-3</v>
      </c>
      <c r="L31" s="258">
        <f t="shared" si="9"/>
        <v>8.1533268155909323E-3</v>
      </c>
      <c r="M31" s="258">
        <f t="shared" si="9"/>
        <v>1.2827426368507406E-2</v>
      </c>
      <c r="N31" s="258"/>
      <c r="O31" s="259">
        <f t="shared" si="9"/>
        <v>8.4092263171333739E-3</v>
      </c>
    </row>
    <row r="32" spans="2:15">
      <c r="B32" s="189" t="s">
        <v>39</v>
      </c>
      <c r="C32" s="4"/>
      <c r="D32" s="258">
        <f t="shared" ref="D32:O32" si="10">D14/D$19</f>
        <v>0.10449554588771492</v>
      </c>
      <c r="E32" s="258">
        <f t="shared" si="10"/>
        <v>7.7108996438788019E-2</v>
      </c>
      <c r="F32" s="258">
        <f t="shared" si="10"/>
        <v>8.104376078789724E-2</v>
      </c>
      <c r="G32" s="258">
        <f t="shared" si="10"/>
        <v>7.2477776818848705E-2</v>
      </c>
      <c r="H32" s="258">
        <f t="shared" si="10"/>
        <v>7.3508944511239835E-2</v>
      </c>
      <c r="I32" s="258">
        <f t="shared" si="10"/>
        <v>7.6319503245836862E-2</v>
      </c>
      <c r="J32" s="258">
        <f t="shared" si="10"/>
        <v>8.3932709872672248E-2</v>
      </c>
      <c r="K32" s="258">
        <f t="shared" si="10"/>
        <v>7.2096657056713392E-2</v>
      </c>
      <c r="L32" s="258">
        <f t="shared" si="10"/>
        <v>7.3284019848370269E-2</v>
      </c>
      <c r="M32" s="258">
        <f t="shared" si="10"/>
        <v>6.4853081221244419E-2</v>
      </c>
      <c r="N32" s="258"/>
      <c r="O32" s="259">
        <f t="shared" si="10"/>
        <v>7.3912673419014391E-2</v>
      </c>
    </row>
    <row r="33" spans="2:15">
      <c r="B33" s="189" t="s">
        <v>40</v>
      </c>
      <c r="C33" s="4"/>
      <c r="D33" s="258">
        <f t="shared" ref="D33:O33" si="11">D15/D$19</f>
        <v>9.156826186036876E-2</v>
      </c>
      <c r="E33" s="258">
        <f t="shared" si="11"/>
        <v>7.8019732617198911E-2</v>
      </c>
      <c r="F33" s="258">
        <f t="shared" si="11"/>
        <v>7.1540257894202458E-2</v>
      </c>
      <c r="G33" s="258">
        <f t="shared" si="11"/>
        <v>6.9111935790109616E-2</v>
      </c>
      <c r="H33" s="258">
        <f t="shared" si="11"/>
        <v>6.612015885160491E-2</v>
      </c>
      <c r="I33" s="258">
        <f t="shared" si="11"/>
        <v>6.5230344654561415E-2</v>
      </c>
      <c r="J33" s="258">
        <f t="shared" si="11"/>
        <v>6.6635766284047215E-2</v>
      </c>
      <c r="K33" s="258">
        <f t="shared" si="11"/>
        <v>6.3055965140077913E-2</v>
      </c>
      <c r="L33" s="258">
        <f t="shared" si="11"/>
        <v>5.8608031580306585E-2</v>
      </c>
      <c r="M33" s="258">
        <f t="shared" si="11"/>
        <v>4.7133334098236515E-2</v>
      </c>
      <c r="N33" s="258"/>
      <c r="O33" s="259">
        <f t="shared" si="11"/>
        <v>6.1667659658978066E-2</v>
      </c>
    </row>
    <row r="34" spans="2:15">
      <c r="B34" s="189" t="s">
        <v>41</v>
      </c>
      <c r="C34" s="4"/>
      <c r="D34" s="258">
        <f t="shared" ref="D34:O34" si="12">D16/D$19</f>
        <v>0.12334783509426143</v>
      </c>
      <c r="E34" s="258">
        <f t="shared" si="12"/>
        <v>0.10200245198201881</v>
      </c>
      <c r="F34" s="258">
        <f t="shared" si="12"/>
        <v>9.6882932277388575E-2</v>
      </c>
      <c r="G34" s="258">
        <f t="shared" si="12"/>
        <v>0.10164839906792095</v>
      </c>
      <c r="H34" s="258">
        <f t="shared" si="12"/>
        <v>0.11272634532007141</v>
      </c>
      <c r="I34" s="258">
        <f t="shared" si="12"/>
        <v>0.10795622040329915</v>
      </c>
      <c r="J34" s="258">
        <f t="shared" si="12"/>
        <v>0.11228835509992638</v>
      </c>
      <c r="K34" s="258">
        <f t="shared" si="12"/>
        <v>0.11169259886881312</v>
      </c>
      <c r="L34" s="258">
        <f t="shared" si="12"/>
        <v>0.1035952113039789</v>
      </c>
      <c r="M34" s="258">
        <f t="shared" si="12"/>
        <v>0.10196312401757748</v>
      </c>
      <c r="N34" s="258"/>
      <c r="O34" s="259">
        <f t="shared" si="12"/>
        <v>0.10622180611115839</v>
      </c>
    </row>
    <row r="35" spans="2:15">
      <c r="B35" s="260" t="s">
        <v>48</v>
      </c>
      <c r="C35" s="4"/>
      <c r="D35" s="258">
        <f>SUM(D22:D34)</f>
        <v>1.4327739796975343</v>
      </c>
      <c r="E35" s="258">
        <f t="shared" ref="E35:O35" si="13">SUM(E22:E34)</f>
        <v>1.0509895498861581</v>
      </c>
      <c r="F35" s="258">
        <f t="shared" si="13"/>
        <v>1.0218905472636817</v>
      </c>
      <c r="G35" s="258">
        <f t="shared" si="13"/>
        <v>0.93682575299905069</v>
      </c>
      <c r="H35" s="258">
        <f t="shared" si="13"/>
        <v>0.92397711953947614</v>
      </c>
      <c r="I35" s="258">
        <f t="shared" si="13"/>
        <v>0.86364976322639309</v>
      </c>
      <c r="J35" s="258">
        <f t="shared" si="13"/>
        <v>0.87434632058238138</v>
      </c>
      <c r="K35" s="258">
        <f t="shared" si="13"/>
        <v>0.77715618741609627</v>
      </c>
      <c r="L35" s="258">
        <f t="shared" si="13"/>
        <v>0.76506981977827382</v>
      </c>
      <c r="M35" s="258">
        <f t="shared" si="13"/>
        <v>0.60599148662758007</v>
      </c>
      <c r="N35" s="258"/>
      <c r="O35" s="259">
        <f t="shared" si="13"/>
        <v>0.81761284648338861</v>
      </c>
    </row>
    <row r="36" spans="2:15">
      <c r="B36" s="189"/>
      <c r="C36" s="4"/>
      <c r="D36" s="4"/>
      <c r="E36" s="4"/>
      <c r="F36" s="4"/>
      <c r="G36" s="4"/>
      <c r="H36" s="4"/>
      <c r="I36" s="4"/>
      <c r="J36" s="4"/>
      <c r="K36" s="4"/>
      <c r="L36" s="4"/>
      <c r="M36" s="4"/>
      <c r="N36" s="4"/>
      <c r="O36" s="190"/>
    </row>
    <row r="37" spans="2:15">
      <c r="B37" s="191" t="s">
        <v>49</v>
      </c>
      <c r="C37" s="4"/>
      <c r="D37" s="4"/>
      <c r="E37" s="4"/>
      <c r="F37" s="4"/>
      <c r="G37" s="4"/>
      <c r="H37" s="4"/>
      <c r="I37" s="4"/>
      <c r="J37" s="4"/>
      <c r="K37" s="4"/>
      <c r="L37" s="4"/>
      <c r="M37" s="4"/>
      <c r="N37" s="4"/>
      <c r="O37" s="190"/>
    </row>
    <row r="38" spans="2:15">
      <c r="B38" s="189" t="s">
        <v>29</v>
      </c>
      <c r="C38" s="4"/>
      <c r="D38" s="258">
        <f>D4/D$17</f>
        <v>0.14774436090225562</v>
      </c>
      <c r="E38" s="258">
        <f t="shared" ref="E38:M38" si="14">E4/E$17</f>
        <v>0.14009243212016176</v>
      </c>
      <c r="F38" s="258">
        <f t="shared" si="14"/>
        <v>0.13765495867768596</v>
      </c>
      <c r="G38" s="258">
        <f t="shared" si="14"/>
        <v>0.12317277737838485</v>
      </c>
      <c r="H38" s="258">
        <f t="shared" si="14"/>
        <v>0.11931119311193113</v>
      </c>
      <c r="I38" s="258">
        <f t="shared" si="14"/>
        <v>0.10976761760816174</v>
      </c>
      <c r="J38" s="258">
        <f t="shared" si="14"/>
        <v>0.10457198443579767</v>
      </c>
      <c r="K38" s="258">
        <f t="shared" si="14"/>
        <v>9.5273155647180086E-2</v>
      </c>
      <c r="L38" s="258">
        <f t="shared" si="14"/>
        <v>8.7011033099297905E-2</v>
      </c>
      <c r="M38" s="258">
        <f t="shared" si="14"/>
        <v>7.1400433326767779E-2</v>
      </c>
      <c r="N38" s="29"/>
      <c r="O38" s="192">
        <f>AVERAGE(D38:M38)</f>
        <v>0.11359999463076245</v>
      </c>
    </row>
    <row r="39" spans="2:15">
      <c r="B39" s="189" t="s">
        <v>30</v>
      </c>
      <c r="C39" s="4"/>
      <c r="D39" s="258">
        <f t="shared" ref="D39:M39" si="15">D5/D$17</f>
        <v>3.3458646616541354E-2</v>
      </c>
      <c r="E39" s="258">
        <f t="shared" si="15"/>
        <v>2.801848642403235E-2</v>
      </c>
      <c r="F39" s="258">
        <f t="shared" si="15"/>
        <v>2.7634297520661155E-2</v>
      </c>
      <c r="G39" s="258">
        <f t="shared" si="15"/>
        <v>2.372393961179008E-2</v>
      </c>
      <c r="H39" s="258">
        <f t="shared" si="15"/>
        <v>2.275522755227552E-2</v>
      </c>
      <c r="I39" s="258">
        <f t="shared" si="15"/>
        <v>2.3993954279236729E-2</v>
      </c>
      <c r="J39" s="258">
        <f t="shared" si="15"/>
        <v>1.8806744487678339E-2</v>
      </c>
      <c r="K39" s="258">
        <f t="shared" si="15"/>
        <v>1.8553968487704315E-2</v>
      </c>
      <c r="L39" s="258">
        <f t="shared" si="15"/>
        <v>2.093781344032096E-2</v>
      </c>
      <c r="M39" s="258">
        <f t="shared" si="15"/>
        <v>1.5363403584794169E-2</v>
      </c>
      <c r="N39" s="4"/>
      <c r="O39" s="192">
        <f t="shared" ref="O39:O50" si="16">AVERAGE(D39:M39)</f>
        <v>2.3324648200503496E-2</v>
      </c>
    </row>
    <row r="40" spans="2:15">
      <c r="B40" s="189" t="s">
        <v>31</v>
      </c>
      <c r="C40" s="4"/>
      <c r="D40" s="258">
        <f t="shared" ref="D40:M40" si="17">D6/D$17</f>
        <v>4.4736842105263158E-2</v>
      </c>
      <c r="E40" s="258">
        <f t="shared" si="17"/>
        <v>4.7949162333911041E-2</v>
      </c>
      <c r="F40" s="258">
        <f t="shared" si="17"/>
        <v>4.4679752066115706E-2</v>
      </c>
      <c r="G40" s="258">
        <f t="shared" si="17"/>
        <v>4.6010064701653482E-2</v>
      </c>
      <c r="H40" s="258">
        <f t="shared" si="17"/>
        <v>4.8585485854858543E-2</v>
      </c>
      <c r="I40" s="258">
        <f t="shared" si="17"/>
        <v>4.5342905724541853E-2</v>
      </c>
      <c r="J40" s="258">
        <f t="shared" si="17"/>
        <v>4.7016861219195856E-2</v>
      </c>
      <c r="K40" s="258">
        <f t="shared" si="17"/>
        <v>5.0802532763952288E-2</v>
      </c>
      <c r="L40" s="258">
        <f t="shared" si="17"/>
        <v>4.4132397191574725E-2</v>
      </c>
      <c r="M40" s="258">
        <f t="shared" si="17"/>
        <v>3.9393342525113256E-2</v>
      </c>
      <c r="N40" s="4"/>
      <c r="O40" s="192">
        <f t="shared" si="16"/>
        <v>4.5864934648617996E-2</v>
      </c>
    </row>
    <row r="41" spans="2:15">
      <c r="B41" s="189" t="s">
        <v>32</v>
      </c>
      <c r="C41" s="4"/>
      <c r="D41" s="258">
        <f t="shared" ref="D41:M41" si="18">D7/D$17</f>
        <v>0.20225563909774436</v>
      </c>
      <c r="E41" s="258">
        <f t="shared" si="18"/>
        <v>0.18833044482957828</v>
      </c>
      <c r="F41" s="258">
        <f t="shared" si="18"/>
        <v>0.18543388429752067</v>
      </c>
      <c r="G41" s="258">
        <f t="shared" si="18"/>
        <v>0.16223340522405943</v>
      </c>
      <c r="H41" s="258">
        <f t="shared" si="18"/>
        <v>0.14555145551455514</v>
      </c>
      <c r="I41" s="258">
        <f t="shared" si="18"/>
        <v>0.1269601360287172</v>
      </c>
      <c r="J41" s="258">
        <f t="shared" si="18"/>
        <v>0.12905317769131</v>
      </c>
      <c r="K41" s="258">
        <f t="shared" si="18"/>
        <v>0.10911500515388012</v>
      </c>
      <c r="L41" s="258">
        <f t="shared" si="18"/>
        <v>0.10105315947843529</v>
      </c>
      <c r="M41" s="258">
        <f t="shared" si="18"/>
        <v>9.3263738428205636E-2</v>
      </c>
      <c r="N41" s="4"/>
      <c r="O41" s="192">
        <f t="shared" si="16"/>
        <v>0.14432500457440059</v>
      </c>
    </row>
    <row r="42" spans="2:15">
      <c r="B42" s="189" t="s">
        <v>33</v>
      </c>
      <c r="C42" s="4"/>
      <c r="D42" s="258">
        <f t="shared" ref="D42:M42" si="19">D8/D$17</f>
        <v>6.3157894736842107E-2</v>
      </c>
      <c r="E42" s="258">
        <f t="shared" si="19"/>
        <v>6.7302137492778746E-2</v>
      </c>
      <c r="F42" s="258">
        <f t="shared" si="19"/>
        <v>6.5082644628099179E-2</v>
      </c>
      <c r="G42" s="258">
        <f t="shared" si="19"/>
        <v>6.1586388689192424E-2</v>
      </c>
      <c r="H42" s="258">
        <f t="shared" si="19"/>
        <v>7.216072160721608E-2</v>
      </c>
      <c r="I42" s="258">
        <f t="shared" si="19"/>
        <v>7.2548649159266954E-2</v>
      </c>
      <c r="J42" s="258">
        <f t="shared" si="19"/>
        <v>6.5012970168612197E-2</v>
      </c>
      <c r="K42" s="258">
        <f t="shared" si="19"/>
        <v>6.4055367398026794E-2</v>
      </c>
      <c r="L42" s="258">
        <f t="shared" si="19"/>
        <v>7.5351053159478432E-2</v>
      </c>
      <c r="M42" s="258">
        <f t="shared" si="19"/>
        <v>8.3809336222178454E-2</v>
      </c>
      <c r="N42" s="4"/>
      <c r="O42" s="192">
        <f t="shared" si="16"/>
        <v>6.9006716326169143E-2</v>
      </c>
    </row>
    <row r="43" spans="2:15">
      <c r="B43" s="189" t="s">
        <v>34</v>
      </c>
      <c r="C43" s="4"/>
      <c r="D43" s="258">
        <f t="shared" ref="D43:M43" si="20">D9/D$17</f>
        <v>1.0526315789473684E-2</v>
      </c>
      <c r="E43" s="258">
        <f t="shared" si="20"/>
        <v>1.2998266897746967E-2</v>
      </c>
      <c r="F43" s="258">
        <f t="shared" si="20"/>
        <v>1.4204545454545456E-2</v>
      </c>
      <c r="G43" s="258">
        <f t="shared" si="20"/>
        <v>1.6295231248502275E-2</v>
      </c>
      <c r="H43" s="258">
        <f t="shared" si="20"/>
        <v>1.6195161951619515E-2</v>
      </c>
      <c r="I43" s="258">
        <f t="shared" si="20"/>
        <v>1.5114301908180618E-2</v>
      </c>
      <c r="J43" s="258">
        <f t="shared" si="20"/>
        <v>1.2970168612191959E-2</v>
      </c>
      <c r="K43" s="258">
        <f t="shared" si="20"/>
        <v>9.7187453983213073E-3</v>
      </c>
      <c r="L43" s="258">
        <f t="shared" si="20"/>
        <v>1.4669007021063189E-2</v>
      </c>
      <c r="M43" s="258">
        <f t="shared" si="20"/>
        <v>1.1325585975970061E-2</v>
      </c>
      <c r="N43" s="4"/>
      <c r="O43" s="192">
        <f t="shared" si="16"/>
        <v>1.3401733025761503E-2</v>
      </c>
    </row>
    <row r="44" spans="2:15">
      <c r="B44" s="189" t="s">
        <v>35</v>
      </c>
      <c r="C44" s="4"/>
      <c r="D44" s="258">
        <f t="shared" ref="D44:M44" si="21">D10/D$17</f>
        <v>0.12142857142857141</v>
      </c>
      <c r="E44" s="258">
        <f t="shared" si="21"/>
        <v>0.10774119006354708</v>
      </c>
      <c r="F44" s="258">
        <f t="shared" si="21"/>
        <v>0.11389462809917356</v>
      </c>
      <c r="G44" s="258">
        <f t="shared" si="21"/>
        <v>0.13563383656841602</v>
      </c>
      <c r="H44" s="258">
        <f t="shared" si="21"/>
        <v>0.13550635506355063</v>
      </c>
      <c r="I44" s="258">
        <f t="shared" si="21"/>
        <v>0.14717551483090877</v>
      </c>
      <c r="J44" s="258">
        <f t="shared" si="21"/>
        <v>0.15353437094682232</v>
      </c>
      <c r="K44" s="258">
        <f t="shared" si="21"/>
        <v>0.16197908997202179</v>
      </c>
      <c r="L44" s="258">
        <f t="shared" si="21"/>
        <v>0.14994984954864593</v>
      </c>
      <c r="M44" s="258">
        <f t="shared" si="21"/>
        <v>0.15649005318101242</v>
      </c>
      <c r="N44" s="4"/>
      <c r="O44" s="192">
        <f t="shared" si="16"/>
        <v>0.13833334597026697</v>
      </c>
    </row>
    <row r="45" spans="2:15">
      <c r="B45" s="189" t="s">
        <v>36</v>
      </c>
      <c r="C45" s="4"/>
      <c r="D45" s="258">
        <f t="shared" ref="D45:M45" si="22">D11/D$17</f>
        <v>3.9473684210526314E-2</v>
      </c>
      <c r="E45" s="258">
        <f t="shared" si="22"/>
        <v>3.9572501444251874E-2</v>
      </c>
      <c r="F45" s="258">
        <f t="shared" si="22"/>
        <v>3.9514462809917356E-2</v>
      </c>
      <c r="G45" s="258">
        <f t="shared" si="22"/>
        <v>3.5945363048166784E-2</v>
      </c>
      <c r="H45" s="258">
        <f t="shared" si="22"/>
        <v>3.4235342353423535E-2</v>
      </c>
      <c r="I45" s="258">
        <f t="shared" si="22"/>
        <v>3.3251464197997363E-2</v>
      </c>
      <c r="J45" s="258">
        <f t="shared" si="22"/>
        <v>3.0317769130998703E-2</v>
      </c>
      <c r="K45" s="258">
        <f t="shared" si="22"/>
        <v>2.9745251067589455E-2</v>
      </c>
      <c r="L45" s="258">
        <f t="shared" si="22"/>
        <v>2.6705115346038113E-2</v>
      </c>
      <c r="M45" s="258">
        <f t="shared" si="22"/>
        <v>2.2454205239314556E-2</v>
      </c>
      <c r="N45" s="4"/>
      <c r="O45" s="192">
        <f t="shared" si="16"/>
        <v>3.3121515884822407E-2</v>
      </c>
    </row>
    <row r="46" spans="2:15">
      <c r="B46" s="189" t="s">
        <v>37</v>
      </c>
      <c r="C46" s="4"/>
      <c r="D46" s="258">
        <f t="shared" ref="D46:M46" si="23">D12/D$17</f>
        <v>0.11052631578947368</v>
      </c>
      <c r="E46" s="258">
        <f t="shared" si="23"/>
        <v>0.11265164644714039</v>
      </c>
      <c r="F46" s="258">
        <f t="shared" si="23"/>
        <v>0.12370867768595041</v>
      </c>
      <c r="G46" s="258">
        <f t="shared" si="23"/>
        <v>0.12796549245147376</v>
      </c>
      <c r="H46" s="258">
        <f t="shared" si="23"/>
        <v>0.12689626896268963</v>
      </c>
      <c r="I46" s="258">
        <f t="shared" si="23"/>
        <v>0.13073871150576236</v>
      </c>
      <c r="J46" s="258">
        <f t="shared" si="23"/>
        <v>0.13310635538261997</v>
      </c>
      <c r="K46" s="258">
        <f t="shared" si="23"/>
        <v>0.13046679428655572</v>
      </c>
      <c r="L46" s="258">
        <f t="shared" si="23"/>
        <v>0.16173520561685054</v>
      </c>
      <c r="M46" s="258">
        <f t="shared" si="23"/>
        <v>0.13246011424069332</v>
      </c>
      <c r="N46" s="4"/>
      <c r="O46" s="192">
        <f t="shared" si="16"/>
        <v>0.12902555823692097</v>
      </c>
    </row>
    <row r="47" spans="2:15">
      <c r="B47" s="189" t="s">
        <v>38</v>
      </c>
      <c r="C47" s="4"/>
      <c r="D47" s="258">
        <f t="shared" ref="D47:M47" si="24">D13/D$17</f>
        <v>3.7593984962406013E-3</v>
      </c>
      <c r="E47" s="258">
        <f t="shared" si="24"/>
        <v>1.0687463893703062E-2</v>
      </c>
      <c r="F47" s="258">
        <f t="shared" si="24"/>
        <v>3.8739669421487604E-3</v>
      </c>
      <c r="G47" s="258">
        <f t="shared" si="24"/>
        <v>8.1476156242511373E-3</v>
      </c>
      <c r="H47" s="258">
        <f t="shared" si="24"/>
        <v>5.535055350553506E-3</v>
      </c>
      <c r="I47" s="258">
        <f t="shared" si="24"/>
        <v>6.6125070848290198E-3</v>
      </c>
      <c r="J47" s="258">
        <f t="shared" si="24"/>
        <v>4.8638132295719845E-3</v>
      </c>
      <c r="K47" s="258">
        <f t="shared" si="24"/>
        <v>1.2663819761448975E-2</v>
      </c>
      <c r="L47" s="258">
        <f t="shared" si="24"/>
        <v>1.0656970912738215E-2</v>
      </c>
      <c r="M47" s="258">
        <f t="shared" si="24"/>
        <v>2.1173921607248375E-2</v>
      </c>
      <c r="N47" s="4"/>
      <c r="O47" s="192">
        <f t="shared" si="16"/>
        <v>8.7974532902733629E-3</v>
      </c>
    </row>
    <row r="48" spans="2:15">
      <c r="B48" s="189" t="s">
        <v>39</v>
      </c>
      <c r="C48" s="4"/>
      <c r="D48" s="258">
        <f t="shared" ref="D48:M48" si="25">D14/D$17</f>
        <v>7.2932330827067668E-2</v>
      </c>
      <c r="E48" s="258">
        <f t="shared" si="25"/>
        <v>7.3367995378393988E-2</v>
      </c>
      <c r="F48" s="258">
        <f t="shared" si="25"/>
        <v>7.9287190082644635E-2</v>
      </c>
      <c r="G48" s="258">
        <f t="shared" si="25"/>
        <v>7.7402348430385806E-2</v>
      </c>
      <c r="H48" s="258">
        <f t="shared" si="25"/>
        <v>7.9540795407954071E-2</v>
      </c>
      <c r="I48" s="258">
        <f t="shared" si="25"/>
        <v>8.841866616285661E-2</v>
      </c>
      <c r="J48" s="258">
        <f t="shared" si="25"/>
        <v>9.5979247730220499E-2</v>
      </c>
      <c r="K48" s="258">
        <f t="shared" si="25"/>
        <v>9.2769842438521571E-2</v>
      </c>
      <c r="L48" s="258">
        <f t="shared" si="25"/>
        <v>9.5787362086258779E-2</v>
      </c>
      <c r="M48" s="258">
        <f t="shared" si="25"/>
        <v>0.10705140831199528</v>
      </c>
      <c r="N48" s="4"/>
      <c r="O48" s="192">
        <f t="shared" si="16"/>
        <v>8.6253718685629893E-2</v>
      </c>
    </row>
    <row r="49" spans="2:15">
      <c r="B49" s="189" t="s">
        <v>40</v>
      </c>
      <c r="C49" s="4"/>
      <c r="D49" s="258">
        <f t="shared" ref="D49:M49" si="26">D15/D$17</f>
        <v>6.3909774436090222E-2</v>
      </c>
      <c r="E49" s="258">
        <f t="shared" si="26"/>
        <v>7.4234546504910459E-2</v>
      </c>
      <c r="F49" s="258">
        <f t="shared" si="26"/>
        <v>6.9989669421487613E-2</v>
      </c>
      <c r="G49" s="258">
        <f t="shared" si="26"/>
        <v>7.3807812125569139E-2</v>
      </c>
      <c r="H49" s="258">
        <f t="shared" si="26"/>
        <v>7.154571545715456E-2</v>
      </c>
      <c r="I49" s="258">
        <f t="shared" si="26"/>
        <v>7.5571509540903081E-2</v>
      </c>
      <c r="J49" s="258">
        <f t="shared" si="26"/>
        <v>7.6199740596627763E-2</v>
      </c>
      <c r="K49" s="258">
        <f t="shared" si="26"/>
        <v>8.1136798704167276E-2</v>
      </c>
      <c r="L49" s="258">
        <f t="shared" si="26"/>
        <v>7.6604814443329991E-2</v>
      </c>
      <c r="M49" s="258">
        <f t="shared" si="26"/>
        <v>7.7801851487098686E-2</v>
      </c>
      <c r="N49" s="4"/>
      <c r="O49" s="192">
        <f t="shared" si="16"/>
        <v>7.4080223271733886E-2</v>
      </c>
    </row>
    <row r="50" spans="2:15" ht="15.75" thickBot="1">
      <c r="B50" s="193" t="s">
        <v>41</v>
      </c>
      <c r="C50" s="194"/>
      <c r="D50" s="261">
        <f t="shared" ref="D50:M50" si="27">D16/D$17</f>
        <v>8.6090225563909772E-2</v>
      </c>
      <c r="E50" s="261">
        <f t="shared" si="27"/>
        <v>9.7053726169844035E-2</v>
      </c>
      <c r="F50" s="261">
        <f t="shared" si="27"/>
        <v>9.478305785123968E-2</v>
      </c>
      <c r="G50" s="261">
        <f t="shared" si="27"/>
        <v>0.10855499640546369</v>
      </c>
      <c r="H50" s="261">
        <f t="shared" si="27"/>
        <v>0.12197621976219762</v>
      </c>
      <c r="I50" s="261">
        <f t="shared" si="27"/>
        <v>0.1250708482901946</v>
      </c>
      <c r="J50" s="261">
        <f t="shared" si="27"/>
        <v>0.1284046692607004</v>
      </c>
      <c r="K50" s="261">
        <f t="shared" si="27"/>
        <v>0.14371962892063023</v>
      </c>
      <c r="L50" s="261">
        <f t="shared" si="27"/>
        <v>0.13540621865596789</v>
      </c>
      <c r="M50" s="261">
        <f t="shared" si="27"/>
        <v>0.16830805593854639</v>
      </c>
      <c r="N50" s="194"/>
      <c r="O50" s="196">
        <f t="shared" si="16"/>
        <v>0.12093676468186942</v>
      </c>
    </row>
    <row r="51" spans="2:15">
      <c r="D51" s="12"/>
      <c r="E51" s="12"/>
      <c r="F51" s="12"/>
      <c r="G51" s="12"/>
      <c r="H51" s="12"/>
      <c r="I51" s="12"/>
      <c r="J51" s="12"/>
      <c r="K51" s="12"/>
      <c r="L51" s="12"/>
      <c r="M51" s="12"/>
    </row>
    <row r="52" spans="2:15" ht="15.75" thickBot="1"/>
    <row r="53" spans="2:15" ht="23.25">
      <c r="B53" s="233" t="s">
        <v>6</v>
      </c>
      <c r="C53" s="187"/>
      <c r="D53" s="187"/>
      <c r="E53" s="187"/>
      <c r="F53" s="187"/>
      <c r="G53" s="187"/>
      <c r="H53" s="187"/>
      <c r="I53" s="187"/>
      <c r="J53" s="187"/>
      <c r="K53" s="187"/>
      <c r="L53" s="187"/>
      <c r="M53" s="187"/>
      <c r="N53" s="187"/>
      <c r="O53" s="188"/>
    </row>
    <row r="54" spans="2:15">
      <c r="B54" s="191" t="s">
        <v>14</v>
      </c>
      <c r="C54" s="4"/>
      <c r="D54" s="4"/>
      <c r="E54" s="4"/>
      <c r="F54" s="4"/>
      <c r="G54" s="4"/>
      <c r="H54" s="4"/>
      <c r="I54" s="4"/>
      <c r="J54" s="4"/>
      <c r="K54" s="4"/>
      <c r="L54" s="4"/>
      <c r="M54" s="4"/>
      <c r="N54" s="4"/>
      <c r="O54" s="190"/>
    </row>
    <row r="55" spans="2:15">
      <c r="B55" s="262" t="s">
        <v>29</v>
      </c>
      <c r="C55" s="4"/>
      <c r="D55" s="4">
        <v>30.4</v>
      </c>
      <c r="E55" s="4">
        <v>36.299999999999997</v>
      </c>
      <c r="F55" s="4">
        <v>41.6</v>
      </c>
      <c r="G55" s="4">
        <v>47.5</v>
      </c>
      <c r="H55" s="4">
        <v>53.8</v>
      </c>
      <c r="I55" s="4">
        <v>60.3</v>
      </c>
      <c r="J55" s="4">
        <v>63.6</v>
      </c>
      <c r="K55" s="4">
        <v>69.599999999999994</v>
      </c>
      <c r="L55" s="4">
        <v>76.8</v>
      </c>
      <c r="M55" s="4">
        <v>88.6</v>
      </c>
      <c r="N55" s="4"/>
      <c r="O55" s="190">
        <v>56.8</v>
      </c>
    </row>
    <row r="56" spans="2:15">
      <c r="B56" s="262" t="s">
        <v>30</v>
      </c>
      <c r="C56" s="4"/>
      <c r="D56" s="4">
        <v>7</v>
      </c>
      <c r="E56" s="4">
        <v>8.1</v>
      </c>
      <c r="F56" s="4">
        <v>8.8000000000000007</v>
      </c>
      <c r="G56" s="4">
        <v>9.4</v>
      </c>
      <c r="H56" s="4">
        <v>8.9</v>
      </c>
      <c r="I56" s="4">
        <v>13.7</v>
      </c>
      <c r="J56" s="4">
        <v>11</v>
      </c>
      <c r="K56" s="4">
        <v>13.6</v>
      </c>
      <c r="L56" s="4">
        <v>15.3</v>
      </c>
      <c r="M56" s="4">
        <v>17.7</v>
      </c>
      <c r="N56" s="4"/>
      <c r="O56" s="190">
        <v>11.4</v>
      </c>
    </row>
    <row r="57" spans="2:15">
      <c r="B57" s="262" t="s">
        <v>31</v>
      </c>
      <c r="C57" s="4"/>
      <c r="D57" s="4">
        <v>6.3</v>
      </c>
      <c r="E57" s="4">
        <v>9.9</v>
      </c>
      <c r="F57" s="4">
        <v>12</v>
      </c>
      <c r="G57" s="4">
        <v>17.399999999999999</v>
      </c>
      <c r="H57" s="4">
        <v>17.7</v>
      </c>
      <c r="I57" s="4">
        <v>24</v>
      </c>
      <c r="J57" s="4">
        <v>24.8</v>
      </c>
      <c r="K57" s="4">
        <v>32.299999999999997</v>
      </c>
      <c r="L57" s="4">
        <v>40.799999999999997</v>
      </c>
      <c r="M57" s="4">
        <v>49.3</v>
      </c>
      <c r="N57" s="4"/>
      <c r="O57" s="190">
        <v>23.5</v>
      </c>
    </row>
    <row r="58" spans="2:15">
      <c r="B58" s="262" t="s">
        <v>32</v>
      </c>
      <c r="C58" s="4"/>
      <c r="D58" s="4">
        <v>44.5</v>
      </c>
      <c r="E58" s="4">
        <v>61.7</v>
      </c>
      <c r="F58" s="4">
        <v>59.5</v>
      </c>
      <c r="G58" s="4">
        <v>71.400000000000006</v>
      </c>
      <c r="H58" s="4">
        <v>70.400000000000006</v>
      </c>
      <c r="I58" s="4">
        <v>77.2</v>
      </c>
      <c r="J58" s="4">
        <v>80.099999999999994</v>
      </c>
      <c r="K58" s="4">
        <v>75.599999999999994</v>
      </c>
      <c r="L58" s="4">
        <v>82</v>
      </c>
      <c r="M58" s="4">
        <v>102.3</v>
      </c>
      <c r="N58" s="4"/>
      <c r="O58" s="190">
        <v>72.5</v>
      </c>
    </row>
    <row r="59" spans="2:15">
      <c r="B59" s="262" t="s">
        <v>33</v>
      </c>
      <c r="C59" s="4"/>
      <c r="D59" s="4">
        <v>11.8</v>
      </c>
      <c r="E59" s="4">
        <v>18.399999999999999</v>
      </c>
      <c r="F59" s="4">
        <v>20.2</v>
      </c>
      <c r="G59" s="4">
        <v>26.1</v>
      </c>
      <c r="H59" s="4">
        <v>31.4</v>
      </c>
      <c r="I59" s="4">
        <v>34.700000000000003</v>
      </c>
      <c r="J59" s="4">
        <v>34.700000000000003</v>
      </c>
      <c r="K59" s="4">
        <v>46.9</v>
      </c>
      <c r="L59" s="4">
        <v>55.6</v>
      </c>
      <c r="M59" s="4">
        <v>75</v>
      </c>
      <c r="N59" s="4"/>
      <c r="O59" s="190">
        <v>35.5</v>
      </c>
    </row>
    <row r="60" spans="2:15">
      <c r="B60" s="262" t="s">
        <v>34</v>
      </c>
      <c r="C60" s="4"/>
      <c r="D60" s="4">
        <v>2.4</v>
      </c>
      <c r="E60" s="4">
        <v>3.7</v>
      </c>
      <c r="F60" s="4">
        <v>3.6</v>
      </c>
      <c r="G60" s="4">
        <v>4.9000000000000004</v>
      </c>
      <c r="H60" s="4">
        <v>5.0999999999999996</v>
      </c>
      <c r="I60" s="4">
        <v>10.9</v>
      </c>
      <c r="J60" s="4">
        <v>6.8</v>
      </c>
      <c r="K60" s="4">
        <v>9</v>
      </c>
      <c r="L60" s="4">
        <v>8.1999999999999993</v>
      </c>
      <c r="M60" s="4">
        <v>17.5</v>
      </c>
      <c r="N60" s="4"/>
      <c r="O60" s="190">
        <v>7.2</v>
      </c>
    </row>
    <row r="61" spans="2:15">
      <c r="B61" s="262" t="s">
        <v>35</v>
      </c>
      <c r="C61" s="4"/>
      <c r="D61" s="4">
        <v>14.6</v>
      </c>
      <c r="E61" s="4">
        <v>26.5</v>
      </c>
      <c r="F61" s="4">
        <v>32.700000000000003</v>
      </c>
      <c r="G61" s="4">
        <v>44</v>
      </c>
      <c r="H61" s="4">
        <v>57.6</v>
      </c>
      <c r="I61" s="4">
        <v>70.7</v>
      </c>
      <c r="J61" s="4">
        <v>88.9</v>
      </c>
      <c r="K61" s="4">
        <v>92.6</v>
      </c>
      <c r="L61" s="4">
        <v>125.8</v>
      </c>
      <c r="M61" s="4">
        <v>174.1</v>
      </c>
      <c r="N61" s="4"/>
      <c r="O61" s="190">
        <v>72.7</v>
      </c>
    </row>
    <row r="62" spans="2:15">
      <c r="B62" s="262" t="s">
        <v>36</v>
      </c>
      <c r="C62" s="4"/>
      <c r="D62" s="4">
        <v>7.4</v>
      </c>
      <c r="E62" s="4">
        <v>9.4</v>
      </c>
      <c r="F62" s="4">
        <v>11.1</v>
      </c>
      <c r="G62" s="4">
        <v>13.3</v>
      </c>
      <c r="H62" s="4">
        <v>16.3</v>
      </c>
      <c r="I62" s="4">
        <v>17.7</v>
      </c>
      <c r="J62" s="4">
        <v>18.399999999999999</v>
      </c>
      <c r="K62" s="4">
        <v>20.2</v>
      </c>
      <c r="L62" s="4">
        <v>21</v>
      </c>
      <c r="M62" s="4">
        <v>25</v>
      </c>
      <c r="N62" s="4"/>
      <c r="O62" s="190">
        <v>16</v>
      </c>
    </row>
    <row r="63" spans="2:15">
      <c r="B63" s="262" t="s">
        <v>37</v>
      </c>
      <c r="C63" s="4"/>
      <c r="D63" s="4">
        <v>18.100000000000001</v>
      </c>
      <c r="E63" s="4">
        <v>27.9</v>
      </c>
      <c r="F63" s="4">
        <v>32.9</v>
      </c>
      <c r="G63" s="4">
        <v>44.2</v>
      </c>
      <c r="H63" s="4">
        <v>53.4</v>
      </c>
      <c r="I63" s="4">
        <v>75</v>
      </c>
      <c r="J63" s="4">
        <v>81.900000000000006</v>
      </c>
      <c r="K63" s="4">
        <v>88.9</v>
      </c>
      <c r="L63" s="4">
        <v>106.4</v>
      </c>
      <c r="M63" s="4">
        <v>151.4</v>
      </c>
      <c r="N63" s="4"/>
      <c r="O63" s="190">
        <v>68</v>
      </c>
    </row>
    <row r="64" spans="2:15">
      <c r="B64" s="262" t="s">
        <v>38</v>
      </c>
      <c r="C64" s="4"/>
      <c r="D64" s="4">
        <v>3.1</v>
      </c>
      <c r="E64" s="4">
        <v>2.5</v>
      </c>
      <c r="F64" s="4">
        <v>1.1000000000000001</v>
      </c>
      <c r="G64" s="4">
        <v>1.3</v>
      </c>
      <c r="H64" s="4">
        <v>5.0999999999999996</v>
      </c>
      <c r="I64" s="4">
        <v>3.9</v>
      </c>
      <c r="J64" s="4">
        <v>5.5</v>
      </c>
      <c r="K64" s="4">
        <v>4.4000000000000004</v>
      </c>
      <c r="L64" s="4">
        <v>12.2</v>
      </c>
      <c r="M64" s="4">
        <v>31.2</v>
      </c>
      <c r="N64" s="4"/>
      <c r="O64" s="190">
        <v>7</v>
      </c>
    </row>
    <row r="65" spans="2:15">
      <c r="B65" s="262" t="s">
        <v>39</v>
      </c>
      <c r="C65" s="4"/>
      <c r="D65" s="4">
        <v>9.6999999999999993</v>
      </c>
      <c r="E65" s="4">
        <v>16.899999999999999</v>
      </c>
      <c r="F65" s="4">
        <v>20.399999999999999</v>
      </c>
      <c r="G65" s="4">
        <v>29.2</v>
      </c>
      <c r="H65" s="4">
        <v>34</v>
      </c>
      <c r="I65" s="4">
        <v>47.7</v>
      </c>
      <c r="J65" s="4">
        <v>54</v>
      </c>
      <c r="K65" s="4">
        <v>55.8</v>
      </c>
      <c r="L65" s="4">
        <v>76.599999999999994</v>
      </c>
      <c r="M65" s="4">
        <v>107.1</v>
      </c>
      <c r="N65" s="4"/>
      <c r="O65" s="190">
        <v>45.1</v>
      </c>
    </row>
    <row r="66" spans="2:15">
      <c r="B66" s="262" t="s">
        <v>40</v>
      </c>
      <c r="C66" s="4"/>
      <c r="D66" s="4">
        <v>11.3</v>
      </c>
      <c r="E66" s="4">
        <v>17.7</v>
      </c>
      <c r="F66" s="4">
        <v>20.7</v>
      </c>
      <c r="G66" s="4">
        <v>30.3</v>
      </c>
      <c r="H66" s="4">
        <v>33.799999999999997</v>
      </c>
      <c r="I66" s="4">
        <v>42.3</v>
      </c>
      <c r="J66" s="4">
        <v>42.4</v>
      </c>
      <c r="K66" s="4">
        <v>49.7</v>
      </c>
      <c r="L66" s="4">
        <v>60.9</v>
      </c>
      <c r="M66" s="4">
        <v>87.6</v>
      </c>
      <c r="N66" s="4"/>
      <c r="O66" s="190">
        <v>39.700000000000003</v>
      </c>
    </row>
    <row r="67" spans="2:15">
      <c r="B67" s="262" t="s">
        <v>41</v>
      </c>
      <c r="C67" s="4"/>
      <c r="D67" s="4">
        <v>15.3</v>
      </c>
      <c r="E67" s="4">
        <v>34.6</v>
      </c>
      <c r="F67" s="4">
        <v>30.9</v>
      </c>
      <c r="G67" s="4">
        <v>38.6</v>
      </c>
      <c r="H67" s="4">
        <v>58.3</v>
      </c>
      <c r="I67" s="4">
        <v>71.2</v>
      </c>
      <c r="J67" s="4">
        <v>73</v>
      </c>
      <c r="K67" s="4">
        <v>95.7</v>
      </c>
      <c r="L67" s="4">
        <v>127</v>
      </c>
      <c r="M67" s="4">
        <v>191</v>
      </c>
      <c r="N67" s="4"/>
      <c r="O67" s="190">
        <v>73.599999999999994</v>
      </c>
    </row>
    <row r="68" spans="2:15">
      <c r="B68" s="262" t="s">
        <v>43</v>
      </c>
      <c r="C68" s="4"/>
      <c r="D68" s="4">
        <v>182</v>
      </c>
      <c r="E68" s="4">
        <v>273.8</v>
      </c>
      <c r="F68" s="4">
        <v>295.3</v>
      </c>
      <c r="G68" s="4">
        <v>377.6</v>
      </c>
      <c r="H68" s="4">
        <v>445.9</v>
      </c>
      <c r="I68" s="4">
        <v>549.4</v>
      </c>
      <c r="J68" s="4">
        <v>585.20000000000005</v>
      </c>
      <c r="K68" s="4">
        <v>654.4</v>
      </c>
      <c r="L68" s="4">
        <v>808.6</v>
      </c>
      <c r="M68" s="4">
        <v>1117.8</v>
      </c>
      <c r="N68" s="4"/>
      <c r="O68" s="190">
        <v>528.9</v>
      </c>
    </row>
    <row r="69" spans="2:15">
      <c r="B69" s="189"/>
      <c r="C69" s="4"/>
      <c r="D69" s="4"/>
      <c r="E69" s="4"/>
      <c r="F69" s="4"/>
      <c r="G69" s="4"/>
      <c r="H69" s="4"/>
      <c r="I69" s="4"/>
      <c r="J69" s="4"/>
      <c r="K69" s="4"/>
      <c r="L69" s="4"/>
      <c r="M69" s="4"/>
      <c r="N69" s="4"/>
      <c r="O69" s="190"/>
    </row>
    <row r="70" spans="2:15">
      <c r="B70" s="189" t="s">
        <v>51</v>
      </c>
      <c r="C70" s="4"/>
      <c r="D70" s="4">
        <v>185.46153846153845</v>
      </c>
      <c r="E70" s="4">
        <v>319.88461538461536</v>
      </c>
      <c r="F70" s="4">
        <v>371.63461538461536</v>
      </c>
      <c r="G70" s="4">
        <v>431.32692307692309</v>
      </c>
      <c r="H70" s="4">
        <v>501.51923076923077</v>
      </c>
      <c r="I70" s="4">
        <v>596.65384615384619</v>
      </c>
      <c r="J70" s="4">
        <v>682.03846153846155</v>
      </c>
      <c r="K70" s="4">
        <v>811.73076923076928</v>
      </c>
      <c r="L70" s="4">
        <v>982.63461538461536</v>
      </c>
      <c r="M70" s="4">
        <v>1612.9807692307693</v>
      </c>
      <c r="N70" s="4"/>
      <c r="O70" s="190">
        <v>649.57692307692309</v>
      </c>
    </row>
    <row r="71" spans="2:15">
      <c r="B71" s="189"/>
      <c r="C71" s="4"/>
      <c r="D71" s="4"/>
      <c r="E71" s="4"/>
      <c r="F71" s="4"/>
      <c r="G71" s="4"/>
      <c r="H71" s="4"/>
      <c r="I71" s="4"/>
      <c r="J71" s="4"/>
      <c r="K71" s="4"/>
      <c r="L71" s="4"/>
      <c r="M71" s="4"/>
      <c r="N71" s="4"/>
      <c r="O71" s="190"/>
    </row>
    <row r="72" spans="2:15">
      <c r="B72" s="191" t="s">
        <v>42</v>
      </c>
      <c r="C72" s="4"/>
      <c r="D72" s="4"/>
      <c r="E72" s="4"/>
      <c r="F72" s="4"/>
      <c r="G72" s="4"/>
      <c r="H72" s="4"/>
      <c r="I72" s="4"/>
      <c r="J72" s="4"/>
      <c r="K72" s="4"/>
      <c r="L72" s="4"/>
      <c r="M72" s="4"/>
      <c r="N72" s="4"/>
      <c r="O72" s="190"/>
    </row>
    <row r="73" spans="2:15">
      <c r="B73" s="189" t="s">
        <v>29</v>
      </c>
      <c r="C73" s="4"/>
      <c r="D73" s="29">
        <f>D55/D$70</f>
        <v>0.16391538780588968</v>
      </c>
      <c r="E73" s="29">
        <f t="shared" ref="E73:M73" si="28">E55/E$70</f>
        <v>0.11347841769868944</v>
      </c>
      <c r="F73" s="29">
        <f t="shared" si="28"/>
        <v>0.11193790426908151</v>
      </c>
      <c r="G73" s="29">
        <f t="shared" si="28"/>
        <v>0.11012528423023764</v>
      </c>
      <c r="H73" s="29">
        <f t="shared" si="28"/>
        <v>0.10727405191916867</v>
      </c>
      <c r="I73" s="29">
        <f t="shared" si="28"/>
        <v>0.1010636240572423</v>
      </c>
      <c r="J73" s="29">
        <f t="shared" si="28"/>
        <v>9.3249873117915758E-2</v>
      </c>
      <c r="K73" s="29">
        <f t="shared" si="28"/>
        <v>8.5742714996446326E-2</v>
      </c>
      <c r="L73" s="29">
        <f t="shared" si="28"/>
        <v>7.8157230365774905E-2</v>
      </c>
      <c r="M73" s="29">
        <f t="shared" si="28"/>
        <v>5.4929359165424733E-2</v>
      </c>
      <c r="N73" s="29"/>
      <c r="O73" s="192">
        <f t="shared" ref="O73:O85" si="29">O55/O$70</f>
        <v>8.7441529989934264E-2</v>
      </c>
    </row>
    <row r="74" spans="2:15">
      <c r="B74" s="189" t="s">
        <v>30</v>
      </c>
      <c r="C74" s="4"/>
      <c r="D74" s="29">
        <f t="shared" ref="D74:M85" si="30">D56/D$70</f>
        <v>3.77436748237246E-2</v>
      </c>
      <c r="E74" s="29">
        <f t="shared" si="30"/>
        <v>2.5321630395575327E-2</v>
      </c>
      <c r="F74" s="29">
        <f t="shared" si="30"/>
        <v>2.3679172056921091E-2</v>
      </c>
      <c r="G74" s="29">
        <f t="shared" si="30"/>
        <v>2.1793214142404923E-2</v>
      </c>
      <c r="H74" s="29">
        <f t="shared" si="30"/>
        <v>1.774607922082902E-2</v>
      </c>
      <c r="I74" s="29">
        <f t="shared" si="30"/>
        <v>2.2961387223618897E-2</v>
      </c>
      <c r="J74" s="29">
        <f t="shared" si="30"/>
        <v>1.6128122709073479E-2</v>
      </c>
      <c r="K74" s="29">
        <f t="shared" si="30"/>
        <v>1.6754323619995262E-2</v>
      </c>
      <c r="L74" s="29">
        <f t="shared" si="30"/>
        <v>1.557038573693172E-2</v>
      </c>
      <c r="M74" s="29">
        <f t="shared" si="30"/>
        <v>1.0973472429210134E-2</v>
      </c>
      <c r="N74" s="29"/>
      <c r="O74" s="192">
        <f t="shared" si="29"/>
        <v>1.7549884540233287E-2</v>
      </c>
    </row>
    <row r="75" spans="2:15">
      <c r="B75" s="189" t="s">
        <v>31</v>
      </c>
      <c r="C75" s="4"/>
      <c r="D75" s="29">
        <f t="shared" si="30"/>
        <v>3.3969307341352138E-2</v>
      </c>
      <c r="E75" s="29">
        <f t="shared" si="30"/>
        <v>3.094865937236985E-2</v>
      </c>
      <c r="F75" s="29">
        <f t="shared" si="30"/>
        <v>3.2289780077619665E-2</v>
      </c>
      <c r="G75" s="29">
        <f t="shared" si="30"/>
        <v>4.0340630433813363E-2</v>
      </c>
      <c r="H75" s="29">
        <f t="shared" si="30"/>
        <v>3.5292764293109395E-2</v>
      </c>
      <c r="I75" s="29">
        <f t="shared" si="30"/>
        <v>4.0224327982982012E-2</v>
      </c>
      <c r="J75" s="29">
        <f t="shared" si="30"/>
        <v>3.6361585744092935E-2</v>
      </c>
      <c r="K75" s="29">
        <f t="shared" si="30"/>
        <v>3.9791518597488744E-2</v>
      </c>
      <c r="L75" s="29">
        <f t="shared" si="30"/>
        <v>4.1521028631817912E-2</v>
      </c>
      <c r="M75" s="29">
        <f t="shared" si="30"/>
        <v>3.0564530551415794E-2</v>
      </c>
      <c r="N75" s="29"/>
      <c r="O75" s="192">
        <f t="shared" si="29"/>
        <v>3.6177393569779143E-2</v>
      </c>
    </row>
    <row r="76" spans="2:15">
      <c r="B76" s="189" t="s">
        <v>32</v>
      </c>
      <c r="C76" s="4"/>
      <c r="D76" s="29">
        <f t="shared" si="30"/>
        <v>0.2399419328079635</v>
      </c>
      <c r="E76" s="29">
        <f t="shared" si="30"/>
        <v>0.19288204881567875</v>
      </c>
      <c r="F76" s="29">
        <f t="shared" si="30"/>
        <v>0.16010349288486417</v>
      </c>
      <c r="G76" s="29">
        <f t="shared" si="30"/>
        <v>0.16553569040082036</v>
      </c>
      <c r="H76" s="29">
        <f t="shared" si="30"/>
        <v>0.14037348057824303</v>
      </c>
      <c r="I76" s="29">
        <f t="shared" si="30"/>
        <v>0.12938825501192547</v>
      </c>
      <c r="J76" s="29">
        <f t="shared" si="30"/>
        <v>0.11744205718152596</v>
      </c>
      <c r="K76" s="29">
        <f t="shared" si="30"/>
        <v>9.3134328358208937E-2</v>
      </c>
      <c r="L76" s="29">
        <f t="shared" si="30"/>
        <v>8.3449126171790913E-2</v>
      </c>
      <c r="M76" s="29">
        <f t="shared" si="30"/>
        <v>6.3422950819672128E-2</v>
      </c>
      <c r="N76" s="29"/>
      <c r="O76" s="192">
        <f t="shared" si="29"/>
        <v>0.11161110782165906</v>
      </c>
    </row>
    <row r="77" spans="2:15">
      <c r="B77" s="189" t="s">
        <v>33</v>
      </c>
      <c r="C77" s="4"/>
      <c r="D77" s="29">
        <f t="shared" si="30"/>
        <v>6.3625051845707187E-2</v>
      </c>
      <c r="E77" s="29">
        <f t="shared" si="30"/>
        <v>5.7520740651677289E-2</v>
      </c>
      <c r="F77" s="29">
        <f t="shared" si="30"/>
        <v>5.4354463130659766E-2</v>
      </c>
      <c r="G77" s="29">
        <f t="shared" si="30"/>
        <v>6.0510945650720051E-2</v>
      </c>
      <c r="H77" s="29">
        <f t="shared" si="30"/>
        <v>6.2609762644273162E-2</v>
      </c>
      <c r="I77" s="29">
        <f t="shared" si="30"/>
        <v>5.8157674208728166E-2</v>
      </c>
      <c r="J77" s="29">
        <f t="shared" si="30"/>
        <v>5.0876896182259067E-2</v>
      </c>
      <c r="K77" s="29">
        <f t="shared" si="30"/>
        <v>5.7777777777777775E-2</v>
      </c>
      <c r="L77" s="29">
        <f t="shared" si="30"/>
        <v>5.6582578233555787E-2</v>
      </c>
      <c r="M77" s="29">
        <f t="shared" si="30"/>
        <v>4.6497764530551412E-2</v>
      </c>
      <c r="N77" s="29"/>
      <c r="O77" s="192">
        <f t="shared" si="29"/>
        <v>5.4650956243708922E-2</v>
      </c>
    </row>
    <row r="78" spans="2:15">
      <c r="B78" s="189" t="s">
        <v>34</v>
      </c>
      <c r="C78" s="4"/>
      <c r="D78" s="29">
        <f t="shared" si="30"/>
        <v>1.294068851099129E-2</v>
      </c>
      <c r="E78" s="29">
        <f t="shared" si="30"/>
        <v>1.1566670674522064E-2</v>
      </c>
      <c r="F78" s="29">
        <f t="shared" si="30"/>
        <v>9.6869340232859005E-3</v>
      </c>
      <c r="G78" s="29">
        <f t="shared" si="30"/>
        <v>1.1360292478487672E-2</v>
      </c>
      <c r="H78" s="29">
        <f t="shared" si="30"/>
        <v>1.0169101575980673E-2</v>
      </c>
      <c r="I78" s="29">
        <f t="shared" si="30"/>
        <v>1.8268548958937664E-2</v>
      </c>
      <c r="J78" s="29">
        <f t="shared" si="30"/>
        <v>9.9701122201545141E-3</v>
      </c>
      <c r="K78" s="29">
        <f t="shared" si="30"/>
        <v>1.1087420042643922E-2</v>
      </c>
      <c r="L78" s="29">
        <f t="shared" si="30"/>
        <v>8.3449126171790903E-3</v>
      </c>
      <c r="M78" s="29">
        <f t="shared" si="30"/>
        <v>1.0849478390461997E-2</v>
      </c>
      <c r="N78" s="29"/>
      <c r="O78" s="192">
        <f t="shared" si="29"/>
        <v>1.1084137604357867E-2</v>
      </c>
    </row>
    <row r="79" spans="2:15">
      <c r="B79" s="189" t="s">
        <v>35</v>
      </c>
      <c r="C79" s="4"/>
      <c r="D79" s="29">
        <f t="shared" si="30"/>
        <v>7.8722521775197021E-2</v>
      </c>
      <c r="E79" s="29">
        <f t="shared" si="30"/>
        <v>8.2842371047252616E-2</v>
      </c>
      <c r="F79" s="29">
        <f t="shared" si="30"/>
        <v>8.7989650711513601E-2</v>
      </c>
      <c r="G79" s="29">
        <f t="shared" si="30"/>
        <v>0.10201078960274644</v>
      </c>
      <c r="H79" s="29">
        <f t="shared" si="30"/>
        <v>0.11485102956401702</v>
      </c>
      <c r="I79" s="29">
        <f t="shared" si="30"/>
        <v>0.11849416618320119</v>
      </c>
      <c r="J79" s="29">
        <f t="shared" si="30"/>
        <v>0.13034455534878475</v>
      </c>
      <c r="K79" s="29">
        <f t="shared" si="30"/>
        <v>0.11407723288320301</v>
      </c>
      <c r="L79" s="29">
        <f t="shared" si="30"/>
        <v>0.12802317161477189</v>
      </c>
      <c r="M79" s="29">
        <f t="shared" si="30"/>
        <v>0.10793681073025335</v>
      </c>
      <c r="N79" s="29"/>
      <c r="O79" s="192">
        <f t="shared" si="29"/>
        <v>0.11191900053289124</v>
      </c>
    </row>
    <row r="80" spans="2:15">
      <c r="B80" s="189" t="s">
        <v>36</v>
      </c>
      <c r="C80" s="4"/>
      <c r="D80" s="29">
        <f t="shared" si="30"/>
        <v>3.9900456242223145E-2</v>
      </c>
      <c r="E80" s="29">
        <f t="shared" si="30"/>
        <v>2.9385595767704706E-2</v>
      </c>
      <c r="F80" s="29">
        <f t="shared" si="30"/>
        <v>2.9868046571798191E-2</v>
      </c>
      <c r="G80" s="29">
        <f t="shared" si="30"/>
        <v>3.0835079584466539E-2</v>
      </c>
      <c r="H80" s="29">
        <f t="shared" si="30"/>
        <v>3.2501246213428432E-2</v>
      </c>
      <c r="I80" s="29">
        <f t="shared" si="30"/>
        <v>2.9665441887449233E-2</v>
      </c>
      <c r="J80" s="29">
        <f t="shared" si="30"/>
        <v>2.6977950713359272E-2</v>
      </c>
      <c r="K80" s="29">
        <f t="shared" si="30"/>
        <v>2.4885098317934135E-2</v>
      </c>
      <c r="L80" s="29">
        <f t="shared" si="30"/>
        <v>2.1371117678141576E-2</v>
      </c>
      <c r="M80" s="29">
        <f t="shared" si="30"/>
        <v>1.5499254843517139E-2</v>
      </c>
      <c r="N80" s="29"/>
      <c r="O80" s="192">
        <f t="shared" si="29"/>
        <v>2.4631416898573035E-2</v>
      </c>
    </row>
    <row r="81" spans="2:15">
      <c r="B81" s="189" t="s">
        <v>37</v>
      </c>
      <c r="C81" s="4"/>
      <c r="D81" s="29">
        <f t="shared" si="30"/>
        <v>9.7594359187059318E-2</v>
      </c>
      <c r="E81" s="29">
        <f t="shared" si="30"/>
        <v>8.7218949140315014E-2</v>
      </c>
      <c r="F81" s="29">
        <f t="shared" si="30"/>
        <v>8.8527813712807241E-2</v>
      </c>
      <c r="G81" s="29">
        <f t="shared" si="30"/>
        <v>0.10247447501003165</v>
      </c>
      <c r="H81" s="29">
        <f t="shared" si="30"/>
        <v>0.10647647532497412</v>
      </c>
      <c r="I81" s="29">
        <f t="shared" si="30"/>
        <v>0.12570102494681878</v>
      </c>
      <c r="J81" s="29">
        <f t="shared" si="30"/>
        <v>0.12008120453391982</v>
      </c>
      <c r="K81" s="29">
        <f t="shared" si="30"/>
        <v>0.10951907131011608</v>
      </c>
      <c r="L81" s="29">
        <f t="shared" si="30"/>
        <v>0.10828032956925066</v>
      </c>
      <c r="M81" s="29">
        <f t="shared" si="30"/>
        <v>9.386348733233979E-2</v>
      </c>
      <c r="N81" s="29"/>
      <c r="O81" s="192">
        <f t="shared" si="29"/>
        <v>0.10468352181893539</v>
      </c>
    </row>
    <row r="82" spans="2:15">
      <c r="B82" s="189" t="s">
        <v>38</v>
      </c>
      <c r="C82" s="4"/>
      <c r="D82" s="29">
        <f t="shared" si="30"/>
        <v>1.6715055993363752E-2</v>
      </c>
      <c r="E82" s="29">
        <f t="shared" si="30"/>
        <v>7.8153180233257197E-3</v>
      </c>
      <c r="F82" s="29">
        <f t="shared" si="30"/>
        <v>2.9598965071151364E-3</v>
      </c>
      <c r="G82" s="29">
        <f t="shared" si="30"/>
        <v>3.0139551473538722E-3</v>
      </c>
      <c r="H82" s="29">
        <f t="shared" si="30"/>
        <v>1.0169101575980673E-2</v>
      </c>
      <c r="I82" s="29">
        <f t="shared" si="30"/>
        <v>6.5364532972345766E-3</v>
      </c>
      <c r="J82" s="29">
        <f t="shared" si="30"/>
        <v>8.0640613545367393E-3</v>
      </c>
      <c r="K82" s="29">
        <f t="shared" si="30"/>
        <v>5.4205164652925851E-3</v>
      </c>
      <c r="L82" s="29">
        <f t="shared" si="30"/>
        <v>1.2415601698729866E-2</v>
      </c>
      <c r="M82" s="29">
        <f t="shared" si="30"/>
        <v>1.9343070044709389E-2</v>
      </c>
      <c r="N82" s="29"/>
      <c r="O82" s="192">
        <f t="shared" si="29"/>
        <v>1.0776244893125703E-2</v>
      </c>
    </row>
    <row r="83" spans="2:15">
      <c r="B83" s="189" t="s">
        <v>39</v>
      </c>
      <c r="C83" s="4"/>
      <c r="D83" s="29">
        <f t="shared" si="30"/>
        <v>5.2301949398589793E-2</v>
      </c>
      <c r="E83" s="29">
        <f t="shared" si="30"/>
        <v>5.2831549837681853E-2</v>
      </c>
      <c r="F83" s="29">
        <f t="shared" si="30"/>
        <v>5.4892626131953427E-2</v>
      </c>
      <c r="G83" s="29">
        <f t="shared" si="30"/>
        <v>6.769806946364082E-2</v>
      </c>
      <c r="H83" s="29">
        <f t="shared" si="30"/>
        <v>6.7794010506537827E-2</v>
      </c>
      <c r="I83" s="29">
        <f t="shared" si="30"/>
        <v>7.9945851866176754E-2</v>
      </c>
      <c r="J83" s="29">
        <f t="shared" si="30"/>
        <v>7.9174420571815257E-2</v>
      </c>
      <c r="K83" s="29">
        <f t="shared" si="30"/>
        <v>6.8742004264392323E-2</v>
      </c>
      <c r="L83" s="29">
        <f t="shared" si="30"/>
        <v>7.795369591169736E-2</v>
      </c>
      <c r="M83" s="29">
        <f t="shared" si="30"/>
        <v>6.639880774962742E-2</v>
      </c>
      <c r="N83" s="29"/>
      <c r="O83" s="192">
        <f t="shared" si="29"/>
        <v>6.9429806382852746E-2</v>
      </c>
    </row>
    <row r="84" spans="2:15">
      <c r="B84" s="189" t="s">
        <v>40</v>
      </c>
      <c r="C84" s="4"/>
      <c r="D84" s="29">
        <f t="shared" si="30"/>
        <v>6.0929075072583994E-2</v>
      </c>
      <c r="E84" s="29">
        <f t="shared" si="30"/>
        <v>5.5332451605146091E-2</v>
      </c>
      <c r="F84" s="29">
        <f t="shared" si="30"/>
        <v>5.5699870633893922E-2</v>
      </c>
      <c r="G84" s="29">
        <f t="shared" si="30"/>
        <v>7.0248339203709487E-2</v>
      </c>
      <c r="H84" s="29">
        <f t="shared" si="30"/>
        <v>6.7395222209440539E-2</v>
      </c>
      <c r="I84" s="29">
        <f t="shared" si="30"/>
        <v>7.0895378070005788E-2</v>
      </c>
      <c r="J84" s="29">
        <f t="shared" si="30"/>
        <v>6.2166582078610498E-2</v>
      </c>
      <c r="K84" s="29">
        <f t="shared" si="30"/>
        <v>6.1227197346600329E-2</v>
      </c>
      <c r="L84" s="29">
        <f t="shared" si="30"/>
        <v>6.1976241266610561E-2</v>
      </c>
      <c r="M84" s="29">
        <f t="shared" si="30"/>
        <v>5.4309388971684046E-2</v>
      </c>
      <c r="N84" s="29"/>
      <c r="O84" s="192">
        <f t="shared" si="29"/>
        <v>6.1116703179584349E-2</v>
      </c>
    </row>
    <row r="85" spans="2:15">
      <c r="B85" s="189" t="s">
        <v>41</v>
      </c>
      <c r="C85" s="4"/>
      <c r="D85" s="29">
        <f t="shared" si="30"/>
        <v>8.2496889257569483E-2</v>
      </c>
      <c r="E85" s="29">
        <f t="shared" si="30"/>
        <v>0.10816400144282795</v>
      </c>
      <c r="F85" s="29">
        <f t="shared" si="30"/>
        <v>8.3146183699870632E-2</v>
      </c>
      <c r="G85" s="29">
        <f t="shared" si="30"/>
        <v>8.9491283606045746E-2</v>
      </c>
      <c r="H85" s="29">
        <f t="shared" si="30"/>
        <v>0.11624678860385751</v>
      </c>
      <c r="I85" s="29">
        <f t="shared" si="30"/>
        <v>0.11933217301617997</v>
      </c>
      <c r="J85" s="29">
        <f t="shared" si="30"/>
        <v>0.10703208706930581</v>
      </c>
      <c r="K85" s="29">
        <f t="shared" si="30"/>
        <v>0.11789623312011371</v>
      </c>
      <c r="L85" s="29">
        <f t="shared" si="30"/>
        <v>0.12924437833923713</v>
      </c>
      <c r="M85" s="29">
        <f t="shared" si="30"/>
        <v>0.11841430700447093</v>
      </c>
      <c r="N85" s="29"/>
      <c r="O85" s="192">
        <f t="shared" si="29"/>
        <v>0.11330451773343596</v>
      </c>
    </row>
    <row r="86" spans="2:15">
      <c r="B86" s="260" t="s">
        <v>48</v>
      </c>
      <c r="C86" s="4"/>
      <c r="D86" s="29">
        <f>SUM(D73:D85)</f>
        <v>0.98079635006221477</v>
      </c>
      <c r="E86" s="29">
        <f t="shared" ref="E86:O86" si="31">SUM(E73:E85)</f>
        <v>0.85530840447276657</v>
      </c>
      <c r="F86" s="29">
        <f t="shared" si="31"/>
        <v>0.79513583441138436</v>
      </c>
      <c r="G86" s="29">
        <f t="shared" si="31"/>
        <v>0.87543804895447841</v>
      </c>
      <c r="H86" s="29">
        <f t="shared" si="31"/>
        <v>0.88889911422984003</v>
      </c>
      <c r="I86" s="29">
        <f t="shared" si="31"/>
        <v>0.92063430671050073</v>
      </c>
      <c r="J86" s="29">
        <f t="shared" si="31"/>
        <v>0.85786950882535384</v>
      </c>
      <c r="K86" s="29">
        <f t="shared" si="31"/>
        <v>0.8060554371002131</v>
      </c>
      <c r="L86" s="29">
        <f t="shared" si="31"/>
        <v>0.82288979783548943</v>
      </c>
      <c r="M86" s="29">
        <f t="shared" si="31"/>
        <v>0.6930026825633383</v>
      </c>
      <c r="N86" s="29"/>
      <c r="O86" s="192">
        <f t="shared" si="31"/>
        <v>0.81437622120907105</v>
      </c>
    </row>
    <row r="87" spans="2:15">
      <c r="B87" s="189"/>
      <c r="C87" s="4"/>
      <c r="D87" s="4"/>
      <c r="E87" s="4"/>
      <c r="F87" s="4"/>
      <c r="G87" s="4"/>
      <c r="H87" s="4"/>
      <c r="I87" s="4"/>
      <c r="J87" s="4"/>
      <c r="K87" s="4"/>
      <c r="L87" s="4"/>
      <c r="M87" s="4"/>
      <c r="N87" s="4"/>
      <c r="O87" s="190"/>
    </row>
    <row r="88" spans="2:15">
      <c r="B88" s="191" t="s">
        <v>49</v>
      </c>
      <c r="C88" s="4"/>
      <c r="D88" s="4"/>
      <c r="E88" s="4"/>
      <c r="F88" s="4"/>
      <c r="G88" s="4"/>
      <c r="H88" s="4"/>
      <c r="I88" s="4"/>
      <c r="J88" s="4"/>
      <c r="K88" s="4"/>
      <c r="L88" s="4"/>
      <c r="M88" s="4"/>
      <c r="N88" s="4"/>
      <c r="O88" s="190"/>
    </row>
    <row r="89" spans="2:15">
      <c r="B89" s="189" t="s">
        <v>29</v>
      </c>
      <c r="C89" s="4"/>
      <c r="D89" s="29">
        <f>D55/D$68</f>
        <v>0.16703296703296702</v>
      </c>
      <c r="E89" s="29">
        <f t="shared" ref="E89:O89" si="32">E55/E$68</f>
        <v>0.13257852447041635</v>
      </c>
      <c r="F89" s="29">
        <f t="shared" si="32"/>
        <v>0.14087368777514392</v>
      </c>
      <c r="G89" s="29">
        <f t="shared" si="32"/>
        <v>0.12579449152542371</v>
      </c>
      <c r="H89" s="29">
        <f t="shared" si="32"/>
        <v>0.1206548553487329</v>
      </c>
      <c r="I89" s="29">
        <f t="shared" si="32"/>
        <v>0.10975609756097561</v>
      </c>
      <c r="J89" s="29">
        <f t="shared" si="32"/>
        <v>0.1086807928913192</v>
      </c>
      <c r="K89" s="29">
        <f t="shared" si="32"/>
        <v>0.10635696821515891</v>
      </c>
      <c r="L89" s="29">
        <f t="shared" si="32"/>
        <v>9.4978976007914911E-2</v>
      </c>
      <c r="M89" s="29">
        <f t="shared" si="32"/>
        <v>7.9262837716943993E-2</v>
      </c>
      <c r="N89" s="29"/>
      <c r="O89" s="192">
        <f t="shared" si="32"/>
        <v>0.10739270183399509</v>
      </c>
    </row>
    <row r="90" spans="2:15">
      <c r="B90" s="189" t="s">
        <v>30</v>
      </c>
      <c r="C90" s="4"/>
      <c r="D90" s="29">
        <f t="shared" ref="D90:M90" si="33">D56/D$68</f>
        <v>3.8461538461538464E-2</v>
      </c>
      <c r="E90" s="29">
        <f t="shared" si="33"/>
        <v>2.9583637691745799E-2</v>
      </c>
      <c r="F90" s="29">
        <f t="shared" si="33"/>
        <v>2.9800203183203523E-2</v>
      </c>
      <c r="G90" s="29">
        <f t="shared" si="33"/>
        <v>2.4894067796610169E-2</v>
      </c>
      <c r="H90" s="29">
        <f t="shared" si="33"/>
        <v>1.9959632204530165E-2</v>
      </c>
      <c r="I90" s="29">
        <f t="shared" si="33"/>
        <v>2.4936294139060792E-2</v>
      </c>
      <c r="J90" s="29">
        <f t="shared" si="33"/>
        <v>1.8796992481203006E-2</v>
      </c>
      <c r="K90" s="29">
        <f t="shared" si="33"/>
        <v>2.0782396088019559E-2</v>
      </c>
      <c r="L90" s="29">
        <f t="shared" si="33"/>
        <v>1.8921592876576798E-2</v>
      </c>
      <c r="M90" s="29">
        <f t="shared" si="33"/>
        <v>1.5834675254965111E-2</v>
      </c>
      <c r="N90" s="29"/>
      <c r="O90" s="192">
        <f t="shared" ref="O90:O101" si="34">O56/O$68</f>
        <v>2.1554169030062395E-2</v>
      </c>
    </row>
    <row r="91" spans="2:15">
      <c r="B91" s="189" t="s">
        <v>31</v>
      </c>
      <c r="C91" s="4"/>
      <c r="D91" s="29">
        <f t="shared" ref="D91:M91" si="35">D57/D$68</f>
        <v>3.4615384615384617E-2</v>
      </c>
      <c r="E91" s="29">
        <f t="shared" si="35"/>
        <v>3.6157779401022647E-2</v>
      </c>
      <c r="F91" s="29">
        <f t="shared" si="35"/>
        <v>4.063664070436844E-2</v>
      </c>
      <c r="G91" s="29">
        <f t="shared" si="35"/>
        <v>4.6080508474576266E-2</v>
      </c>
      <c r="H91" s="29">
        <f t="shared" si="35"/>
        <v>3.9694998878672345E-2</v>
      </c>
      <c r="I91" s="29">
        <f t="shared" si="35"/>
        <v>4.3684018929741539E-2</v>
      </c>
      <c r="J91" s="29">
        <f t="shared" si="35"/>
        <v>4.2378673957621321E-2</v>
      </c>
      <c r="K91" s="29">
        <f t="shared" si="35"/>
        <v>4.935819070904645E-2</v>
      </c>
      <c r="L91" s="29">
        <f t="shared" si="35"/>
        <v>5.0457581004204791E-2</v>
      </c>
      <c r="M91" s="29">
        <f t="shared" si="35"/>
        <v>4.4104490964394345E-2</v>
      </c>
      <c r="N91" s="29"/>
      <c r="O91" s="192">
        <f t="shared" si="34"/>
        <v>4.4431839667233887E-2</v>
      </c>
    </row>
    <row r="92" spans="2:15">
      <c r="B92" s="189" t="s">
        <v>32</v>
      </c>
      <c r="C92" s="4"/>
      <c r="D92" s="29">
        <f t="shared" ref="D92:M92" si="36">D58/D$68</f>
        <v>0.2445054945054945</v>
      </c>
      <c r="E92" s="29">
        <f t="shared" si="36"/>
        <v>0.22534696859021183</v>
      </c>
      <c r="F92" s="29">
        <f t="shared" si="36"/>
        <v>0.20149001015916018</v>
      </c>
      <c r="G92" s="29">
        <f t="shared" si="36"/>
        <v>0.18908898305084745</v>
      </c>
      <c r="H92" s="29">
        <f t="shared" si="36"/>
        <v>0.1578829333931375</v>
      </c>
      <c r="I92" s="29">
        <f t="shared" si="36"/>
        <v>0.14051692755733527</v>
      </c>
      <c r="J92" s="29">
        <f t="shared" si="36"/>
        <v>0.13687628161312371</v>
      </c>
      <c r="K92" s="29">
        <f t="shared" si="36"/>
        <v>0.11552567237163813</v>
      </c>
      <c r="L92" s="29">
        <f t="shared" si="36"/>
        <v>0.10140984417511749</v>
      </c>
      <c r="M92" s="29">
        <f t="shared" si="36"/>
        <v>9.1519055287171233E-2</v>
      </c>
      <c r="N92" s="29"/>
      <c r="O92" s="192">
        <f t="shared" si="34"/>
        <v>0.13707695216487048</v>
      </c>
    </row>
    <row r="93" spans="2:15">
      <c r="B93" s="189" t="s">
        <v>33</v>
      </c>
      <c r="C93" s="4"/>
      <c r="D93" s="29">
        <f t="shared" ref="D93:M93" si="37">D59/D$68</f>
        <v>6.4835164835164841E-2</v>
      </c>
      <c r="E93" s="29">
        <f t="shared" si="37"/>
        <v>6.7202337472607732E-2</v>
      </c>
      <c r="F93" s="29">
        <f t="shared" si="37"/>
        <v>6.8405011852353537E-2</v>
      </c>
      <c r="G93" s="29">
        <f t="shared" si="37"/>
        <v>6.9120762711864403E-2</v>
      </c>
      <c r="H93" s="29">
        <f t="shared" si="37"/>
        <v>7.0419376541825521E-2</v>
      </c>
      <c r="I93" s="29">
        <f t="shared" si="37"/>
        <v>6.315981070258464E-2</v>
      </c>
      <c r="J93" s="29">
        <f t="shared" si="37"/>
        <v>5.9295967190704034E-2</v>
      </c>
      <c r="K93" s="29">
        <f t="shared" si="37"/>
        <v>7.1668704156479218E-2</v>
      </c>
      <c r="L93" s="29">
        <f t="shared" si="37"/>
        <v>6.8760821172396736E-2</v>
      </c>
      <c r="M93" s="29">
        <f t="shared" si="37"/>
        <v>6.7096081588835219E-2</v>
      </c>
      <c r="N93" s="29"/>
      <c r="O93" s="192">
        <f t="shared" si="34"/>
        <v>6.7120438646246935E-2</v>
      </c>
    </row>
    <row r="94" spans="2:15">
      <c r="B94" s="189" t="s">
        <v>34</v>
      </c>
      <c r="C94" s="4"/>
      <c r="D94" s="29">
        <f t="shared" ref="D94:M94" si="38">D60/D$68</f>
        <v>1.3186813186813187E-2</v>
      </c>
      <c r="E94" s="29">
        <f t="shared" si="38"/>
        <v>1.3513513513513514E-2</v>
      </c>
      <c r="F94" s="29">
        <f t="shared" si="38"/>
        <v>1.2190992211310531E-2</v>
      </c>
      <c r="G94" s="29">
        <f t="shared" si="38"/>
        <v>1.2976694915254237E-2</v>
      </c>
      <c r="H94" s="29">
        <f t="shared" si="38"/>
        <v>1.1437542049786947E-2</v>
      </c>
      <c r="I94" s="29">
        <f t="shared" si="38"/>
        <v>1.9839825263924284E-2</v>
      </c>
      <c r="J94" s="29">
        <f t="shared" si="38"/>
        <v>1.1619958988380039E-2</v>
      </c>
      <c r="K94" s="29">
        <f t="shared" si="38"/>
        <v>1.3753056234718827E-2</v>
      </c>
      <c r="L94" s="29">
        <f t="shared" si="38"/>
        <v>1.0140984417511748E-2</v>
      </c>
      <c r="M94" s="29">
        <f t="shared" si="38"/>
        <v>1.5655752370728217E-2</v>
      </c>
      <c r="N94" s="29"/>
      <c r="O94" s="192">
        <f t="shared" si="34"/>
        <v>1.3613159387407828E-2</v>
      </c>
    </row>
    <row r="95" spans="2:15">
      <c r="B95" s="189" t="s">
        <v>35</v>
      </c>
      <c r="C95" s="4"/>
      <c r="D95" s="29">
        <f t="shared" ref="D95:M95" si="39">D61/D$68</f>
        <v>8.0219780219780212E-2</v>
      </c>
      <c r="E95" s="29">
        <f t="shared" si="39"/>
        <v>9.6785975164353541E-2</v>
      </c>
      <c r="F95" s="29">
        <f t="shared" si="39"/>
        <v>0.110734845919404</v>
      </c>
      <c r="G95" s="29">
        <f t="shared" si="39"/>
        <v>0.11652542372881355</v>
      </c>
      <c r="H95" s="29">
        <f t="shared" si="39"/>
        <v>0.12917694550347614</v>
      </c>
      <c r="I95" s="29">
        <f t="shared" si="39"/>
        <v>0.12868583909719694</v>
      </c>
      <c r="J95" s="29">
        <f t="shared" si="39"/>
        <v>0.15191387559808611</v>
      </c>
      <c r="K95" s="29">
        <f t="shared" si="39"/>
        <v>0.1415036674816626</v>
      </c>
      <c r="L95" s="29">
        <f t="shared" si="39"/>
        <v>0.15557754142963146</v>
      </c>
      <c r="M95" s="29">
        <f t="shared" si="39"/>
        <v>0.15575237072821613</v>
      </c>
      <c r="N95" s="29"/>
      <c r="O95" s="192">
        <f t="shared" si="34"/>
        <v>0.13745509548118739</v>
      </c>
    </row>
    <row r="96" spans="2:15">
      <c r="B96" s="189" t="s">
        <v>36</v>
      </c>
      <c r="C96" s="4"/>
      <c r="D96" s="29">
        <f t="shared" ref="D96:M96" si="40">D62/D$68</f>
        <v>4.0659340659340661E-2</v>
      </c>
      <c r="E96" s="29">
        <f t="shared" si="40"/>
        <v>3.4331628926223517E-2</v>
      </c>
      <c r="F96" s="29">
        <f t="shared" si="40"/>
        <v>3.7588892651540806E-2</v>
      </c>
      <c r="G96" s="29">
        <f t="shared" si="40"/>
        <v>3.522245762711864E-2</v>
      </c>
      <c r="H96" s="29">
        <f t="shared" si="40"/>
        <v>3.6555281453240641E-2</v>
      </c>
      <c r="I96" s="29">
        <f t="shared" si="40"/>
        <v>3.2216963960684381E-2</v>
      </c>
      <c r="J96" s="29">
        <f t="shared" si="40"/>
        <v>3.1442241968557751E-2</v>
      </c>
      <c r="K96" s="29">
        <f t="shared" si="40"/>
        <v>3.0867970660146699E-2</v>
      </c>
      <c r="L96" s="29">
        <f t="shared" si="40"/>
        <v>2.5970813752164233E-2</v>
      </c>
      <c r="M96" s="29">
        <f t="shared" si="40"/>
        <v>2.2365360529611737E-2</v>
      </c>
      <c r="N96" s="29"/>
      <c r="O96" s="192">
        <f t="shared" si="34"/>
        <v>3.0251465305350729E-2</v>
      </c>
    </row>
    <row r="97" spans="2:15">
      <c r="B97" s="189" t="s">
        <v>37</v>
      </c>
      <c r="C97" s="4"/>
      <c r="D97" s="29">
        <f t="shared" ref="D97:M97" si="41">D63/D$68</f>
        <v>9.9450549450549458E-2</v>
      </c>
      <c r="E97" s="29">
        <f t="shared" si="41"/>
        <v>0.10189919649379107</v>
      </c>
      <c r="F97" s="29">
        <f t="shared" si="41"/>
        <v>0.11141212326447679</v>
      </c>
      <c r="G97" s="29">
        <f t="shared" si="41"/>
        <v>0.11705508474576272</v>
      </c>
      <c r="H97" s="29">
        <f t="shared" si="41"/>
        <v>0.11975779322718098</v>
      </c>
      <c r="I97" s="29">
        <f t="shared" si="41"/>
        <v>0.1365125591554423</v>
      </c>
      <c r="J97" s="29">
        <f t="shared" si="41"/>
        <v>0.13995215311004786</v>
      </c>
      <c r="K97" s="29">
        <f t="shared" si="41"/>
        <v>0.13584963325183375</v>
      </c>
      <c r="L97" s="29">
        <f t="shared" si="41"/>
        <v>0.1315854563442988</v>
      </c>
      <c r="M97" s="29">
        <f t="shared" si="41"/>
        <v>0.13544462336732868</v>
      </c>
      <c r="N97" s="29"/>
      <c r="O97" s="192">
        <f t="shared" si="34"/>
        <v>0.1285687275477406</v>
      </c>
    </row>
    <row r="98" spans="2:15">
      <c r="B98" s="189" t="s">
        <v>38</v>
      </c>
      <c r="C98" s="4"/>
      <c r="D98" s="29">
        <f t="shared" ref="D98:M98" si="42">D64/D$68</f>
        <v>1.7032967032967035E-2</v>
      </c>
      <c r="E98" s="29">
        <f t="shared" si="42"/>
        <v>9.1307523739956164E-3</v>
      </c>
      <c r="F98" s="29">
        <f t="shared" si="42"/>
        <v>3.7250253979004403E-3</v>
      </c>
      <c r="G98" s="29">
        <f t="shared" si="42"/>
        <v>3.4427966101694915E-3</v>
      </c>
      <c r="H98" s="29">
        <f t="shared" si="42"/>
        <v>1.1437542049786947E-2</v>
      </c>
      <c r="I98" s="29">
        <f t="shared" si="42"/>
        <v>7.0986530760830001E-3</v>
      </c>
      <c r="J98" s="29">
        <f t="shared" si="42"/>
        <v>9.3984962406015032E-3</v>
      </c>
      <c r="K98" s="29">
        <f t="shared" si="42"/>
        <v>6.7237163814180935E-3</v>
      </c>
      <c r="L98" s="29">
        <f t="shared" si="42"/>
        <v>1.5087806084590649E-2</v>
      </c>
      <c r="M98" s="29">
        <f t="shared" si="42"/>
        <v>2.7911969940955447E-2</v>
      </c>
      <c r="N98" s="29"/>
      <c r="O98" s="192">
        <f t="shared" si="34"/>
        <v>1.3235016071090944E-2</v>
      </c>
    </row>
    <row r="99" spans="2:15">
      <c r="B99" s="189" t="s">
        <v>39</v>
      </c>
      <c r="C99" s="4"/>
      <c r="D99" s="29">
        <f t="shared" ref="D99:M99" si="43">D65/D$68</f>
        <v>5.3296703296703295E-2</v>
      </c>
      <c r="E99" s="29">
        <f t="shared" si="43"/>
        <v>6.1723886048210365E-2</v>
      </c>
      <c r="F99" s="29">
        <f t="shared" si="43"/>
        <v>6.9082289197426344E-2</v>
      </c>
      <c r="G99" s="29">
        <f t="shared" si="43"/>
        <v>7.7330508474576259E-2</v>
      </c>
      <c r="H99" s="29">
        <f t="shared" si="43"/>
        <v>7.6250280331912987E-2</v>
      </c>
      <c r="I99" s="29">
        <f t="shared" si="43"/>
        <v>8.6821987622861307E-2</v>
      </c>
      <c r="J99" s="29">
        <f t="shared" si="43"/>
        <v>9.2276144907723845E-2</v>
      </c>
      <c r="K99" s="29">
        <f t="shared" si="43"/>
        <v>8.5268948655256721E-2</v>
      </c>
      <c r="L99" s="29">
        <f t="shared" si="43"/>
        <v>9.4731634924560965E-2</v>
      </c>
      <c r="M99" s="29">
        <f t="shared" si="43"/>
        <v>9.5813204508856678E-2</v>
      </c>
      <c r="N99" s="29"/>
      <c r="O99" s="192">
        <f t="shared" si="34"/>
        <v>8.5271317829457377E-2</v>
      </c>
    </row>
    <row r="100" spans="2:15">
      <c r="B100" s="189" t="s">
        <v>40</v>
      </c>
      <c r="C100" s="4"/>
      <c r="D100" s="29">
        <f t="shared" ref="D100:M100" si="44">D66/D$68</f>
        <v>6.2087912087912089E-2</v>
      </c>
      <c r="E100" s="29">
        <f t="shared" si="44"/>
        <v>6.4645726807888965E-2</v>
      </c>
      <c r="F100" s="29">
        <f t="shared" si="44"/>
        <v>7.0098205215035556E-2</v>
      </c>
      <c r="G100" s="29">
        <f t="shared" si="44"/>
        <v>8.0243644067796605E-2</v>
      </c>
      <c r="H100" s="29">
        <f t="shared" si="44"/>
        <v>7.5801749271137017E-2</v>
      </c>
      <c r="I100" s="29">
        <f t="shared" si="44"/>
        <v>7.6993083363669459E-2</v>
      </c>
      <c r="J100" s="29">
        <f t="shared" si="44"/>
        <v>7.2453861927546132E-2</v>
      </c>
      <c r="K100" s="29">
        <f t="shared" si="44"/>
        <v>7.5947432762836192E-2</v>
      </c>
      <c r="L100" s="29">
        <f t="shared" si="44"/>
        <v>7.5315359881276273E-2</v>
      </c>
      <c r="M100" s="29">
        <f t="shared" si="44"/>
        <v>7.8368223295759529E-2</v>
      </c>
      <c r="N100" s="29"/>
      <c r="O100" s="192">
        <f t="shared" si="34"/>
        <v>7.5061448288901503E-2</v>
      </c>
    </row>
    <row r="101" spans="2:15" ht="15.75" thickBot="1">
      <c r="B101" s="193" t="s">
        <v>41</v>
      </c>
      <c r="C101" s="194"/>
      <c r="D101" s="195">
        <f t="shared" ref="D101:M101" si="45">D67/D$68</f>
        <v>8.4065934065934073E-2</v>
      </c>
      <c r="E101" s="195">
        <f t="shared" si="45"/>
        <v>0.12636961285609935</v>
      </c>
      <c r="F101" s="195">
        <f t="shared" si="45"/>
        <v>0.10463934981374873</v>
      </c>
      <c r="G101" s="195">
        <f t="shared" si="45"/>
        <v>0.10222457627118643</v>
      </c>
      <c r="H101" s="195">
        <f t="shared" si="45"/>
        <v>0.13074680421619198</v>
      </c>
      <c r="I101" s="195">
        <f t="shared" si="45"/>
        <v>0.1295959228248999</v>
      </c>
      <c r="J101" s="195">
        <f t="shared" si="45"/>
        <v>0.12474367737525631</v>
      </c>
      <c r="K101" s="195">
        <f t="shared" si="45"/>
        <v>0.14624083129584353</v>
      </c>
      <c r="L101" s="195">
        <f t="shared" si="45"/>
        <v>0.15706158792975514</v>
      </c>
      <c r="M101" s="195">
        <f t="shared" si="45"/>
        <v>0.17087135444623369</v>
      </c>
      <c r="N101" s="195"/>
      <c r="O101" s="196">
        <f t="shared" si="34"/>
        <v>0.13915674040461334</v>
      </c>
    </row>
    <row r="103" spans="2:15" ht="15.75" thickBot="1"/>
    <row r="104" spans="2:15" ht="23.25">
      <c r="B104" s="233" t="s">
        <v>80</v>
      </c>
      <c r="C104" s="187"/>
      <c r="D104" s="187"/>
      <c r="E104" s="187"/>
      <c r="F104" s="187"/>
      <c r="G104" s="187"/>
      <c r="H104" s="187"/>
      <c r="I104" s="187"/>
      <c r="J104" s="187"/>
      <c r="K104" s="187"/>
      <c r="L104" s="187"/>
      <c r="M104" s="187"/>
      <c r="N104" s="187"/>
      <c r="O104" s="188"/>
    </row>
    <row r="105" spans="2:15">
      <c r="B105" s="191" t="s">
        <v>14</v>
      </c>
      <c r="C105" s="4"/>
      <c r="D105" s="4"/>
      <c r="E105" s="4"/>
      <c r="F105" s="4"/>
      <c r="G105" s="4"/>
      <c r="H105" s="4"/>
      <c r="I105" s="4"/>
      <c r="J105" s="4"/>
      <c r="K105" s="4"/>
      <c r="L105" s="4"/>
      <c r="M105" s="4"/>
      <c r="N105" s="4"/>
      <c r="O105" s="190"/>
    </row>
    <row r="106" spans="2:15">
      <c r="B106" s="262" t="s">
        <v>29</v>
      </c>
      <c r="C106" s="4"/>
      <c r="D106" s="4">
        <v>31.3</v>
      </c>
      <c r="E106" s="4">
        <v>36.5</v>
      </c>
      <c r="F106" s="4">
        <v>45.6</v>
      </c>
      <c r="G106" s="4">
        <v>50.8</v>
      </c>
      <c r="H106" s="4">
        <v>57.5</v>
      </c>
      <c r="I106" s="4">
        <v>59.9</v>
      </c>
      <c r="J106" s="4">
        <v>63.4</v>
      </c>
      <c r="K106" s="4">
        <v>70</v>
      </c>
      <c r="L106" s="4">
        <v>76.400000000000006</v>
      </c>
      <c r="M106" s="4">
        <v>91.2</v>
      </c>
      <c r="N106" s="4"/>
      <c r="O106" s="190">
        <v>58.3</v>
      </c>
    </row>
    <row r="107" spans="2:15">
      <c r="B107" s="262" t="s">
        <v>30</v>
      </c>
      <c r="C107" s="4"/>
      <c r="D107" s="4">
        <v>6.9</v>
      </c>
      <c r="E107" s="4">
        <v>7.7</v>
      </c>
      <c r="F107" s="4">
        <v>7.2</v>
      </c>
      <c r="G107" s="4">
        <v>11.9</v>
      </c>
      <c r="H107" s="4">
        <v>10.8</v>
      </c>
      <c r="I107" s="4">
        <v>13.4</v>
      </c>
      <c r="J107" s="4">
        <v>13.5</v>
      </c>
      <c r="K107" s="4">
        <v>14.7</v>
      </c>
      <c r="L107" s="4">
        <v>13.8</v>
      </c>
      <c r="M107" s="4">
        <v>19.8</v>
      </c>
      <c r="N107" s="4"/>
      <c r="O107" s="190">
        <v>12</v>
      </c>
    </row>
    <row r="108" spans="2:15">
      <c r="B108" s="262" t="s">
        <v>31</v>
      </c>
      <c r="C108" s="4"/>
      <c r="D108" s="4">
        <v>6.7</v>
      </c>
      <c r="E108" s="4">
        <v>9.1999999999999993</v>
      </c>
      <c r="F108" s="4">
        <v>14.3</v>
      </c>
      <c r="G108" s="4">
        <v>15</v>
      </c>
      <c r="H108" s="4">
        <v>22.1</v>
      </c>
      <c r="I108" s="4">
        <v>21.8</v>
      </c>
      <c r="J108" s="4">
        <v>26.3</v>
      </c>
      <c r="K108" s="4">
        <v>30.6</v>
      </c>
      <c r="L108" s="4">
        <v>38.9</v>
      </c>
      <c r="M108" s="4">
        <v>51.7</v>
      </c>
      <c r="N108" s="4"/>
      <c r="O108" s="190">
        <v>23.7</v>
      </c>
    </row>
    <row r="109" spans="2:15">
      <c r="B109" s="262" t="s">
        <v>32</v>
      </c>
      <c r="C109" s="4"/>
      <c r="D109" s="4">
        <v>47.6</v>
      </c>
      <c r="E109" s="4">
        <v>57.1</v>
      </c>
      <c r="F109" s="4">
        <v>60.3</v>
      </c>
      <c r="G109" s="4">
        <v>69.599999999999994</v>
      </c>
      <c r="H109" s="4">
        <v>72.3</v>
      </c>
      <c r="I109" s="4">
        <v>81.7</v>
      </c>
      <c r="J109" s="4">
        <v>75.8</v>
      </c>
      <c r="K109" s="4">
        <v>72.7</v>
      </c>
      <c r="L109" s="4">
        <v>82</v>
      </c>
      <c r="M109" s="4">
        <v>109.2</v>
      </c>
      <c r="N109" s="4"/>
      <c r="O109" s="190">
        <v>72.8</v>
      </c>
    </row>
    <row r="110" spans="2:15">
      <c r="B110" s="262" t="s">
        <v>33</v>
      </c>
      <c r="C110" s="4"/>
      <c r="D110" s="4">
        <v>10.6</v>
      </c>
      <c r="E110" s="4">
        <v>16</v>
      </c>
      <c r="F110" s="4">
        <v>24.3</v>
      </c>
      <c r="G110" s="4">
        <v>25.5</v>
      </c>
      <c r="H110" s="4">
        <v>30</v>
      </c>
      <c r="I110" s="4">
        <v>31</v>
      </c>
      <c r="J110" s="4">
        <v>38</v>
      </c>
      <c r="K110" s="4">
        <v>49.4</v>
      </c>
      <c r="L110" s="4">
        <v>62.8</v>
      </c>
      <c r="M110" s="4">
        <v>79.3</v>
      </c>
      <c r="N110" s="4"/>
      <c r="O110" s="190">
        <v>36.700000000000003</v>
      </c>
    </row>
    <row r="111" spans="2:15">
      <c r="B111" s="262" t="s">
        <v>34</v>
      </c>
      <c r="C111" s="4"/>
      <c r="D111" s="4">
        <v>2.4</v>
      </c>
      <c r="E111" s="4">
        <v>4.5</v>
      </c>
      <c r="F111" s="4">
        <v>4.0999999999999996</v>
      </c>
      <c r="G111" s="4">
        <v>3.5</v>
      </c>
      <c r="H111" s="4">
        <v>6.3</v>
      </c>
      <c r="I111" s="4">
        <v>7.3</v>
      </c>
      <c r="J111" s="4">
        <v>10.6</v>
      </c>
      <c r="K111" s="4">
        <v>9.3000000000000007</v>
      </c>
      <c r="L111" s="4">
        <v>10.4</v>
      </c>
      <c r="M111" s="4">
        <v>12.1</v>
      </c>
      <c r="N111" s="4"/>
      <c r="O111" s="190">
        <v>7</v>
      </c>
    </row>
    <row r="112" spans="2:15">
      <c r="B112" s="262" t="s">
        <v>35</v>
      </c>
      <c r="C112" s="4"/>
      <c r="D112" s="4">
        <v>17.5</v>
      </c>
      <c r="E112" s="4">
        <v>21.4</v>
      </c>
      <c r="F112" s="4">
        <v>35.6</v>
      </c>
      <c r="G112" s="4">
        <v>45.8</v>
      </c>
      <c r="H112" s="4">
        <v>57.3</v>
      </c>
      <c r="I112" s="4">
        <v>68.3</v>
      </c>
      <c r="J112" s="4">
        <v>87.1</v>
      </c>
      <c r="K112" s="4">
        <v>103.9</v>
      </c>
      <c r="L112" s="4">
        <v>124.1</v>
      </c>
      <c r="M112" s="4">
        <v>172.2</v>
      </c>
      <c r="N112" s="4"/>
      <c r="O112" s="190">
        <v>73.3</v>
      </c>
    </row>
    <row r="113" spans="2:15">
      <c r="B113" s="262" t="s">
        <v>36</v>
      </c>
      <c r="C113" s="4"/>
      <c r="D113" s="4">
        <v>7.6</v>
      </c>
      <c r="E113" s="4">
        <v>9.3000000000000007</v>
      </c>
      <c r="F113" s="4">
        <v>11.7</v>
      </c>
      <c r="G113" s="4">
        <v>13</v>
      </c>
      <c r="H113" s="4">
        <v>15</v>
      </c>
      <c r="I113" s="4">
        <v>15.5</v>
      </c>
      <c r="J113" s="4">
        <v>18</v>
      </c>
      <c r="K113" s="4">
        <v>19</v>
      </c>
      <c r="L113" s="4">
        <v>21.4</v>
      </c>
      <c r="M113" s="4">
        <v>24.3</v>
      </c>
      <c r="N113" s="4"/>
      <c r="O113" s="190">
        <v>15.5</v>
      </c>
    </row>
    <row r="114" spans="2:15">
      <c r="B114" s="262" t="s">
        <v>37</v>
      </c>
      <c r="C114" s="4"/>
      <c r="D114" s="4">
        <v>19.600000000000001</v>
      </c>
      <c r="E114" s="4">
        <v>28.6</v>
      </c>
      <c r="F114" s="4">
        <v>34.299999999999997</v>
      </c>
      <c r="G114" s="4">
        <v>47.4</v>
      </c>
      <c r="H114" s="4">
        <v>50.7</v>
      </c>
      <c r="I114" s="4">
        <v>62.9</v>
      </c>
      <c r="J114" s="4">
        <v>82.8</v>
      </c>
      <c r="K114" s="4">
        <v>93.8</v>
      </c>
      <c r="L114" s="4">
        <v>110</v>
      </c>
      <c r="M114" s="4">
        <v>162.6</v>
      </c>
      <c r="N114" s="4"/>
      <c r="O114" s="190">
        <v>69.3</v>
      </c>
    </row>
    <row r="115" spans="2:15">
      <c r="B115" s="262" t="s">
        <v>38</v>
      </c>
      <c r="C115" s="4"/>
      <c r="D115" s="4">
        <v>1.7</v>
      </c>
      <c r="E115" s="4">
        <v>0.5</v>
      </c>
      <c r="F115" s="4">
        <v>1.1000000000000001</v>
      </c>
      <c r="G115" s="4">
        <v>1.1000000000000001</v>
      </c>
      <c r="H115" s="4">
        <v>4.5</v>
      </c>
      <c r="I115" s="4">
        <v>3.9</v>
      </c>
      <c r="J115" s="4">
        <v>5.7</v>
      </c>
      <c r="K115" s="4">
        <v>13.2</v>
      </c>
      <c r="L115" s="4">
        <v>9.4</v>
      </c>
      <c r="M115" s="4">
        <v>49.3</v>
      </c>
      <c r="N115" s="4"/>
      <c r="O115" s="190">
        <v>9</v>
      </c>
    </row>
    <row r="116" spans="2:15">
      <c r="B116" s="262" t="s">
        <v>39</v>
      </c>
      <c r="C116" s="4"/>
      <c r="D116" s="4">
        <v>12.1</v>
      </c>
      <c r="E116" s="4">
        <v>16.7</v>
      </c>
      <c r="F116" s="4">
        <v>21.1</v>
      </c>
      <c r="G116" s="4">
        <v>26.6</v>
      </c>
      <c r="H116" s="4">
        <v>34.799999999999997</v>
      </c>
      <c r="I116" s="4">
        <v>38.9</v>
      </c>
      <c r="J116" s="4">
        <v>48.9</v>
      </c>
      <c r="K116" s="4">
        <v>59.8</v>
      </c>
      <c r="L116" s="4">
        <v>64.099999999999994</v>
      </c>
      <c r="M116" s="4">
        <v>102.2</v>
      </c>
      <c r="N116" s="4"/>
      <c r="O116" s="190">
        <v>42.5</v>
      </c>
    </row>
    <row r="117" spans="2:15">
      <c r="B117" s="262" t="s">
        <v>40</v>
      </c>
      <c r="C117" s="4"/>
      <c r="D117" s="4">
        <v>11.4</v>
      </c>
      <c r="E117" s="4">
        <v>16.600000000000001</v>
      </c>
      <c r="F117" s="4">
        <v>24.8</v>
      </c>
      <c r="G117" s="4">
        <v>27.6</v>
      </c>
      <c r="H117" s="4">
        <v>32</v>
      </c>
      <c r="I117" s="4">
        <v>39.1</v>
      </c>
      <c r="J117" s="4">
        <v>46.2</v>
      </c>
      <c r="K117" s="4">
        <v>53</v>
      </c>
      <c r="L117" s="4">
        <v>57.4</v>
      </c>
      <c r="M117" s="4">
        <v>96.2</v>
      </c>
      <c r="N117" s="4"/>
      <c r="O117" s="190">
        <v>40.4</v>
      </c>
    </row>
    <row r="118" spans="2:15">
      <c r="B118" s="262" t="s">
        <v>41</v>
      </c>
      <c r="C118" s="4"/>
      <c r="D118" s="4">
        <v>20.100000000000001</v>
      </c>
      <c r="E118" s="4">
        <v>26.5</v>
      </c>
      <c r="F118" s="4">
        <v>33.6</v>
      </c>
      <c r="G118" s="4">
        <v>41.4</v>
      </c>
      <c r="H118" s="4">
        <v>52.7</v>
      </c>
      <c r="I118" s="4">
        <v>66.3</v>
      </c>
      <c r="J118" s="4">
        <v>76.599999999999994</v>
      </c>
      <c r="K118" s="4">
        <v>84.8</v>
      </c>
      <c r="L118" s="4">
        <v>105.7</v>
      </c>
      <c r="M118" s="4">
        <v>161</v>
      </c>
      <c r="N118" s="4"/>
      <c r="O118" s="190">
        <v>66.900000000000006</v>
      </c>
    </row>
    <row r="119" spans="2:15">
      <c r="B119" s="262" t="s">
        <v>43</v>
      </c>
      <c r="C119" s="4"/>
      <c r="D119" s="4">
        <v>195.4</v>
      </c>
      <c r="E119" s="4">
        <v>250.7</v>
      </c>
      <c r="F119" s="4">
        <v>318.10000000000002</v>
      </c>
      <c r="G119" s="4">
        <v>379.2</v>
      </c>
      <c r="H119" s="4">
        <v>446.1</v>
      </c>
      <c r="I119" s="4">
        <v>510.1</v>
      </c>
      <c r="J119" s="4">
        <v>592.9</v>
      </c>
      <c r="K119" s="4">
        <v>674.2</v>
      </c>
      <c r="L119" s="4">
        <v>776.4</v>
      </c>
      <c r="M119" s="4">
        <v>1131.0999999999999</v>
      </c>
      <c r="N119" s="4"/>
      <c r="O119" s="190">
        <v>527.29999999999995</v>
      </c>
    </row>
    <row r="120" spans="2:15">
      <c r="B120" s="189"/>
      <c r="C120" s="4"/>
      <c r="D120" s="4"/>
      <c r="E120" s="4"/>
      <c r="F120" s="4"/>
      <c r="G120" s="4"/>
      <c r="H120" s="4"/>
      <c r="I120" s="4"/>
      <c r="J120" s="4"/>
      <c r="K120" s="4"/>
      <c r="L120" s="4"/>
      <c r="M120" s="4"/>
      <c r="N120" s="4"/>
      <c r="O120" s="190"/>
    </row>
    <row r="121" spans="2:15">
      <c r="B121" s="189" t="s">
        <v>51</v>
      </c>
      <c r="C121" s="4"/>
      <c r="D121" s="4">
        <v>178.40384615384616</v>
      </c>
      <c r="E121" s="4">
        <v>295.46153846153845</v>
      </c>
      <c r="F121" s="4">
        <v>354.13461538461536</v>
      </c>
      <c r="G121" s="4">
        <v>405.78846153846155</v>
      </c>
      <c r="H121" s="4">
        <v>508.19230769230768</v>
      </c>
      <c r="I121" s="4">
        <v>583.69230769230774</v>
      </c>
      <c r="J121" s="4">
        <v>677.76923076923072</v>
      </c>
      <c r="K121" s="4">
        <v>830.44230769230774</v>
      </c>
      <c r="L121" s="4">
        <v>961.51923076923072</v>
      </c>
      <c r="M121" s="4">
        <v>1613.4038461538462</v>
      </c>
      <c r="N121" s="4"/>
      <c r="O121" s="190">
        <v>640.88461538461536</v>
      </c>
    </row>
    <row r="122" spans="2:15">
      <c r="B122" s="189"/>
      <c r="C122" s="4"/>
      <c r="D122" s="4"/>
      <c r="E122" s="4"/>
      <c r="F122" s="4"/>
      <c r="G122" s="4"/>
      <c r="H122" s="4"/>
      <c r="I122" s="4"/>
      <c r="J122" s="4"/>
      <c r="K122" s="4"/>
      <c r="L122" s="4"/>
      <c r="M122" s="4"/>
      <c r="N122" s="4"/>
      <c r="O122" s="190"/>
    </row>
    <row r="123" spans="2:15">
      <c r="B123" s="191" t="s">
        <v>42</v>
      </c>
      <c r="C123" s="4"/>
      <c r="D123" s="4"/>
      <c r="E123" s="4"/>
      <c r="F123" s="4"/>
      <c r="G123" s="4"/>
      <c r="H123" s="4"/>
      <c r="I123" s="4"/>
      <c r="J123" s="4"/>
      <c r="K123" s="4"/>
      <c r="L123" s="4"/>
      <c r="M123" s="4"/>
      <c r="N123" s="4"/>
      <c r="O123" s="190"/>
    </row>
    <row r="124" spans="2:15">
      <c r="B124" s="189" t="s">
        <v>29</v>
      </c>
      <c r="C124" s="4"/>
      <c r="D124" s="29">
        <f>D106/D$121</f>
        <v>0.17544464805432791</v>
      </c>
      <c r="E124" s="29">
        <f t="shared" ref="E124:M124" si="46">E106/E$121</f>
        <v>0.12353553762041135</v>
      </c>
      <c r="F124" s="29">
        <f t="shared" si="46"/>
        <v>0.12876459408091231</v>
      </c>
      <c r="G124" s="29">
        <f t="shared" si="46"/>
        <v>0.12518837969764465</v>
      </c>
      <c r="H124" s="29">
        <f t="shared" si="46"/>
        <v>0.11314614394914101</v>
      </c>
      <c r="I124" s="29">
        <f t="shared" si="46"/>
        <v>0.1026225619399051</v>
      </c>
      <c r="J124" s="29">
        <f t="shared" si="46"/>
        <v>9.3542163205084558E-2</v>
      </c>
      <c r="K124" s="29">
        <f t="shared" si="46"/>
        <v>8.4292429891392448E-2</v>
      </c>
      <c r="L124" s="29">
        <f t="shared" si="46"/>
        <v>7.945758915178304E-2</v>
      </c>
      <c r="M124" s="29">
        <f t="shared" si="46"/>
        <v>5.6526455057987771E-2</v>
      </c>
      <c r="N124" s="29"/>
      <c r="O124" s="192">
        <f>O106/O$121</f>
        <v>9.0968012962851827E-2</v>
      </c>
    </row>
    <row r="125" spans="2:15">
      <c r="B125" s="189" t="s">
        <v>30</v>
      </c>
      <c r="C125" s="4"/>
      <c r="D125" s="29">
        <f t="shared" ref="D125:M125" si="47">D107/D$121</f>
        <v>3.8676296216449281E-2</v>
      </c>
      <c r="E125" s="29">
        <f t="shared" si="47"/>
        <v>2.6060921634990891E-2</v>
      </c>
      <c r="F125" s="29">
        <f t="shared" si="47"/>
        <v>2.0331251696986154E-2</v>
      </c>
      <c r="G125" s="29">
        <f t="shared" si="47"/>
        <v>2.9325624377991563E-2</v>
      </c>
      <c r="H125" s="29">
        <f t="shared" si="47"/>
        <v>2.1251797472186484E-2</v>
      </c>
      <c r="I125" s="29">
        <f t="shared" si="47"/>
        <v>2.2957301001581443E-2</v>
      </c>
      <c r="J125" s="29">
        <f t="shared" si="47"/>
        <v>1.9918283963227784E-2</v>
      </c>
      <c r="K125" s="29">
        <f t="shared" si="47"/>
        <v>1.7701410277192412E-2</v>
      </c>
      <c r="L125" s="29">
        <f t="shared" si="47"/>
        <v>1.4352287045740916E-2</v>
      </c>
      <c r="M125" s="29">
        <f t="shared" si="47"/>
        <v>1.2272190900747345E-2</v>
      </c>
      <c r="N125" s="29"/>
      <c r="O125" s="192">
        <f t="shared" ref="O125:O136" si="48">O107/O$121</f>
        <v>1.8724119306247376E-2</v>
      </c>
    </row>
    <row r="126" spans="2:15">
      <c r="B126" s="189" t="s">
        <v>31</v>
      </c>
      <c r="C126" s="4"/>
      <c r="D126" s="29">
        <f t="shared" ref="D126:M126" si="49">D108/D$121</f>
        <v>3.7555244152204376E-2</v>
      </c>
      <c r="E126" s="29">
        <f t="shared" si="49"/>
        <v>3.1137724550898201E-2</v>
      </c>
      <c r="F126" s="29">
        <f t="shared" si="49"/>
        <v>4.0380124898180839E-2</v>
      </c>
      <c r="G126" s="29">
        <f t="shared" si="49"/>
        <v>3.6965072745367519E-2</v>
      </c>
      <c r="H126" s="29">
        <f t="shared" si="49"/>
        <v>4.3487474456974193E-2</v>
      </c>
      <c r="I126" s="29">
        <f t="shared" si="49"/>
        <v>3.7348444913020556E-2</v>
      </c>
      <c r="J126" s="29">
        <f t="shared" si="49"/>
        <v>3.8803768017251168E-2</v>
      </c>
      <c r="K126" s="29">
        <f t="shared" si="49"/>
        <v>3.6847833638237272E-2</v>
      </c>
      <c r="L126" s="29">
        <f t="shared" si="49"/>
        <v>4.0456809136182721E-2</v>
      </c>
      <c r="M126" s="29">
        <f t="shared" si="49"/>
        <v>3.2044054018618068E-2</v>
      </c>
      <c r="N126" s="29"/>
      <c r="O126" s="192">
        <f t="shared" si="48"/>
        <v>3.6980135629838568E-2</v>
      </c>
    </row>
    <row r="127" spans="2:15">
      <c r="B127" s="189" t="s">
        <v>32</v>
      </c>
      <c r="C127" s="4"/>
      <c r="D127" s="29">
        <f t="shared" ref="D127:M127" si="50">D109/D$121</f>
        <v>0.26681039129028783</v>
      </c>
      <c r="E127" s="29">
        <f t="shared" si="50"/>
        <v>0.19325696433220516</v>
      </c>
      <c r="F127" s="29">
        <f t="shared" si="50"/>
        <v>0.17027423296225902</v>
      </c>
      <c r="G127" s="29">
        <f t="shared" si="50"/>
        <v>0.17151793753850528</v>
      </c>
      <c r="H127" s="29">
        <f t="shared" si="50"/>
        <v>0.1422689775221373</v>
      </c>
      <c r="I127" s="29">
        <f t="shared" si="50"/>
        <v>0.13997100685292566</v>
      </c>
      <c r="J127" s="29">
        <f t="shared" si="50"/>
        <v>0.11183747588241971</v>
      </c>
      <c r="K127" s="29">
        <f t="shared" si="50"/>
        <v>8.7543709330060435E-2</v>
      </c>
      <c r="L127" s="29">
        <f t="shared" si="50"/>
        <v>8.5281705634112692E-2</v>
      </c>
      <c r="M127" s="29">
        <f t="shared" si="50"/>
        <v>6.7682992240485351E-2</v>
      </c>
      <c r="N127" s="29"/>
      <c r="O127" s="192">
        <f t="shared" si="48"/>
        <v>0.11359299045790074</v>
      </c>
    </row>
    <row r="128" spans="2:15">
      <c r="B128" s="189" t="s">
        <v>33</v>
      </c>
      <c r="C128" s="4"/>
      <c r="D128" s="29">
        <f t="shared" ref="D128:M128" si="51">D110/D$121</f>
        <v>5.9415759404980055E-2</v>
      </c>
      <c r="E128" s="29">
        <f t="shared" si="51"/>
        <v>5.4152564436344704E-2</v>
      </c>
      <c r="F128" s="29">
        <f t="shared" si="51"/>
        <v>6.8617974477328272E-2</v>
      </c>
      <c r="G128" s="29">
        <f t="shared" si="51"/>
        <v>6.2840623667124784E-2</v>
      </c>
      <c r="H128" s="29">
        <f t="shared" si="51"/>
        <v>5.9032770756073563E-2</v>
      </c>
      <c r="I128" s="29">
        <f t="shared" si="51"/>
        <v>5.3110173958882442E-2</v>
      </c>
      <c r="J128" s="29">
        <f t="shared" si="51"/>
        <v>5.6066280785381915E-2</v>
      </c>
      <c r="K128" s="29">
        <f t="shared" si="51"/>
        <v>5.9486371951925521E-2</v>
      </c>
      <c r="L128" s="29">
        <f t="shared" si="51"/>
        <v>6.5313306266125318E-2</v>
      </c>
      <c r="M128" s="29">
        <f t="shared" si="51"/>
        <v>4.9150744365114366E-2</v>
      </c>
      <c r="N128" s="29"/>
      <c r="O128" s="192">
        <f t="shared" si="48"/>
        <v>5.7264598211606559E-2</v>
      </c>
    </row>
    <row r="129" spans="2:15">
      <c r="B129" s="189" t="s">
        <v>34</v>
      </c>
      <c r="C129" s="4"/>
      <c r="D129" s="29">
        <f t="shared" ref="D129:M129" si="52">D111/D$121</f>
        <v>1.345262477093888E-2</v>
      </c>
      <c r="E129" s="29">
        <f t="shared" si="52"/>
        <v>1.5230408747721948E-2</v>
      </c>
      <c r="F129" s="29">
        <f t="shared" si="52"/>
        <v>1.1577518327450447E-2</v>
      </c>
      <c r="G129" s="29">
        <f t="shared" si="52"/>
        <v>8.6251836405857544E-3</v>
      </c>
      <c r="H129" s="29">
        <f t="shared" si="52"/>
        <v>1.2396881858775449E-2</v>
      </c>
      <c r="I129" s="29">
        <f t="shared" si="52"/>
        <v>1.25065893516078E-2</v>
      </c>
      <c r="J129" s="29">
        <f t="shared" si="52"/>
        <v>1.563954148223811E-2</v>
      </c>
      <c r="K129" s="29">
        <f t="shared" si="52"/>
        <v>1.1198851399856425E-2</v>
      </c>
      <c r="L129" s="29">
        <f t="shared" si="52"/>
        <v>1.0816216324326488E-2</v>
      </c>
      <c r="M129" s="29">
        <f t="shared" si="52"/>
        <v>7.4996722171233772E-3</v>
      </c>
      <c r="N129" s="29"/>
      <c r="O129" s="192">
        <f t="shared" si="48"/>
        <v>1.0922402928644302E-2</v>
      </c>
    </row>
    <row r="130" spans="2:15">
      <c r="B130" s="189" t="s">
        <v>35</v>
      </c>
      <c r="C130" s="4"/>
      <c r="D130" s="29">
        <f t="shared" ref="D130:M130" si="53">D112/D$121</f>
        <v>9.8092055621429336E-2</v>
      </c>
      <c r="E130" s="29">
        <f t="shared" si="53"/>
        <v>7.2429054933611042E-2</v>
      </c>
      <c r="F130" s="29">
        <f t="shared" si="53"/>
        <v>0.10052674450176488</v>
      </c>
      <c r="G130" s="29">
        <f t="shared" si="53"/>
        <v>0.11286668878252215</v>
      </c>
      <c r="H130" s="29">
        <f t="shared" si="53"/>
        <v>0.11275259214410051</v>
      </c>
      <c r="I130" s="29">
        <f t="shared" si="53"/>
        <v>0.11701370585134421</v>
      </c>
      <c r="J130" s="29">
        <f t="shared" si="53"/>
        <v>0.12850981727386221</v>
      </c>
      <c r="K130" s="29">
        <f t="shared" si="53"/>
        <v>0.12511404951022392</v>
      </c>
      <c r="L130" s="29">
        <f t="shared" si="53"/>
        <v>0.12906658133162663</v>
      </c>
      <c r="M130" s="29">
        <f t="shared" si="53"/>
        <v>0.1067308723792269</v>
      </c>
      <c r="N130" s="29"/>
      <c r="O130" s="192">
        <f t="shared" si="48"/>
        <v>0.11437316209566105</v>
      </c>
    </row>
    <row r="131" spans="2:15">
      <c r="B131" s="189" t="s">
        <v>36</v>
      </c>
      <c r="C131" s="4"/>
      <c r="D131" s="29">
        <f t="shared" ref="D131:M131" si="54">D113/D$121</f>
        <v>4.2599978441306453E-2</v>
      </c>
      <c r="E131" s="29">
        <f t="shared" si="54"/>
        <v>3.1476178078625364E-2</v>
      </c>
      <c r="F131" s="29">
        <f t="shared" si="54"/>
        <v>3.3038284007602496E-2</v>
      </c>
      <c r="G131" s="29">
        <f t="shared" si="54"/>
        <v>3.2036396379318516E-2</v>
      </c>
      <c r="H131" s="29">
        <f t="shared" si="54"/>
        <v>2.9516385378036782E-2</v>
      </c>
      <c r="I131" s="29">
        <f t="shared" si="54"/>
        <v>2.6555086979441221E-2</v>
      </c>
      <c r="J131" s="29">
        <f t="shared" si="54"/>
        <v>2.655771195097038E-2</v>
      </c>
      <c r="K131" s="29">
        <f t="shared" si="54"/>
        <v>2.2879373827663661E-2</v>
      </c>
      <c r="L131" s="29">
        <f t="shared" si="54"/>
        <v>2.2256445128902579E-2</v>
      </c>
      <c r="M131" s="29">
        <f t="shared" si="54"/>
        <v>1.5061325196371742E-2</v>
      </c>
      <c r="N131" s="29"/>
      <c r="O131" s="192">
        <f t="shared" si="48"/>
        <v>2.4185320770569525E-2</v>
      </c>
    </row>
    <row r="132" spans="2:15">
      <c r="B132" s="189" t="s">
        <v>37</v>
      </c>
      <c r="C132" s="4"/>
      <c r="D132" s="29">
        <f t="shared" ref="D132:M132" si="55">D114/D$121</f>
        <v>0.10986310229600087</v>
      </c>
      <c r="E132" s="29">
        <f t="shared" si="55"/>
        <v>9.6797708929966156E-2</v>
      </c>
      <c r="F132" s="29">
        <f t="shared" si="55"/>
        <v>9.6855824056475692E-2</v>
      </c>
      <c r="G132" s="29">
        <f t="shared" si="55"/>
        <v>0.11680962987536135</v>
      </c>
      <c r="H132" s="29">
        <f t="shared" si="55"/>
        <v>9.9765382577764336E-2</v>
      </c>
      <c r="I132" s="29">
        <f t="shared" si="55"/>
        <v>0.1077622561939905</v>
      </c>
      <c r="J132" s="29">
        <f t="shared" si="55"/>
        <v>0.12216547497446374</v>
      </c>
      <c r="K132" s="29">
        <f t="shared" si="55"/>
        <v>0.11295185605446587</v>
      </c>
      <c r="L132" s="29">
        <f t="shared" si="55"/>
        <v>0.11440228804576093</v>
      </c>
      <c r="M132" s="29">
        <f t="shared" si="55"/>
        <v>0.10078071921522819</v>
      </c>
      <c r="N132" s="29"/>
      <c r="O132" s="192">
        <f t="shared" si="48"/>
        <v>0.10813178899357859</v>
      </c>
    </row>
    <row r="133" spans="2:15">
      <c r="B133" s="189" t="s">
        <v>38</v>
      </c>
      <c r="C133" s="4"/>
      <c r="D133" s="29">
        <f t="shared" ref="D133:M133" si="56">D115/D$121</f>
        <v>9.5289425460817062E-3</v>
      </c>
      <c r="E133" s="29">
        <f t="shared" si="56"/>
        <v>1.692267638635772E-3</v>
      </c>
      <c r="F133" s="29">
        <f t="shared" si="56"/>
        <v>3.1061634537062183E-3</v>
      </c>
      <c r="G133" s="29">
        <f t="shared" si="56"/>
        <v>2.7107720013269513E-3</v>
      </c>
      <c r="H133" s="29">
        <f t="shared" si="56"/>
        <v>8.8549156134110352E-3</v>
      </c>
      <c r="I133" s="29">
        <f t="shared" si="56"/>
        <v>6.6816025303110165E-3</v>
      </c>
      <c r="J133" s="29">
        <f t="shared" si="56"/>
        <v>8.4099421178072866E-3</v>
      </c>
      <c r="K133" s="29">
        <f t="shared" si="56"/>
        <v>1.5895143922376859E-2</v>
      </c>
      <c r="L133" s="29">
        <f t="shared" si="56"/>
        <v>9.7761955239104789E-3</v>
      </c>
      <c r="M133" s="29">
        <f t="shared" si="56"/>
        <v>3.0556515727618389E-2</v>
      </c>
      <c r="N133" s="29"/>
      <c r="O133" s="192">
        <f t="shared" si="48"/>
        <v>1.4043089479685531E-2</v>
      </c>
    </row>
    <row r="134" spans="2:15">
      <c r="B134" s="189" t="s">
        <v>39</v>
      </c>
      <c r="C134" s="4"/>
      <c r="D134" s="29">
        <f t="shared" ref="D134:M134" si="57">D116/D$121</f>
        <v>6.7823649886816856E-2</v>
      </c>
      <c r="E134" s="29">
        <f t="shared" si="57"/>
        <v>5.6521739130434782E-2</v>
      </c>
      <c r="F134" s="29">
        <f t="shared" si="57"/>
        <v>5.9581862612001095E-2</v>
      </c>
      <c r="G134" s="29">
        <f t="shared" si="57"/>
        <v>6.5551395668451737E-2</v>
      </c>
      <c r="H134" s="29">
        <f t="shared" si="57"/>
        <v>6.8478014077045332E-2</v>
      </c>
      <c r="I134" s="29">
        <f t="shared" si="57"/>
        <v>6.6644702161307315E-2</v>
      </c>
      <c r="J134" s="29">
        <f t="shared" si="57"/>
        <v>7.2148450800136196E-2</v>
      </c>
      <c r="K134" s="29">
        <f t="shared" si="57"/>
        <v>7.2009818678646684E-2</v>
      </c>
      <c r="L134" s="29">
        <f t="shared" si="57"/>
        <v>6.666533330666613E-2</v>
      </c>
      <c r="M134" s="29">
        <f t="shared" si="57"/>
        <v>6.3344338891736296E-2</v>
      </c>
      <c r="N134" s="29"/>
      <c r="O134" s="192">
        <f t="shared" si="48"/>
        <v>6.6314589209626115E-2</v>
      </c>
    </row>
    <row r="135" spans="2:15">
      <c r="B135" s="189" t="s">
        <v>40</v>
      </c>
      <c r="C135" s="4"/>
      <c r="D135" s="29">
        <f t="shared" ref="D135:M135" si="58">D117/D$121</f>
        <v>6.3899967661959683E-2</v>
      </c>
      <c r="E135" s="29">
        <f t="shared" si="58"/>
        <v>5.6183285602707633E-2</v>
      </c>
      <c r="F135" s="29">
        <f t="shared" si="58"/>
        <v>7.0029866956285644E-2</v>
      </c>
      <c r="G135" s="29">
        <f t="shared" si="58"/>
        <v>6.8015733851476232E-2</v>
      </c>
      <c r="H135" s="29">
        <f t="shared" si="58"/>
        <v>6.2968288806478465E-2</v>
      </c>
      <c r="I135" s="29">
        <f t="shared" si="58"/>
        <v>6.6987348444913011E-2</v>
      </c>
      <c r="J135" s="29">
        <f t="shared" si="58"/>
        <v>6.8164794007490648E-2</v>
      </c>
      <c r="K135" s="29">
        <f t="shared" si="58"/>
        <v>6.382141120348285E-2</v>
      </c>
      <c r="L135" s="29">
        <f t="shared" si="58"/>
        <v>5.969719394387888E-2</v>
      </c>
      <c r="M135" s="29">
        <f t="shared" si="58"/>
        <v>5.9625493164237098E-2</v>
      </c>
      <c r="N135" s="29"/>
      <c r="O135" s="192">
        <f t="shared" si="48"/>
        <v>6.3037868331032823E-2</v>
      </c>
    </row>
    <row r="136" spans="2:15">
      <c r="B136" s="189" t="s">
        <v>41</v>
      </c>
      <c r="C136" s="4"/>
      <c r="D136" s="29">
        <f t="shared" ref="D136:M136" si="59">D118/D$121</f>
        <v>0.11266573245661313</v>
      </c>
      <c r="E136" s="29">
        <f t="shared" si="59"/>
        <v>8.969018484769592E-2</v>
      </c>
      <c r="F136" s="29">
        <f t="shared" si="59"/>
        <v>9.4879174585935394E-2</v>
      </c>
      <c r="G136" s="29">
        <f t="shared" si="59"/>
        <v>0.10202360077721434</v>
      </c>
      <c r="H136" s="29">
        <f t="shared" si="59"/>
        <v>0.10370090062816924</v>
      </c>
      <c r="I136" s="29">
        <f t="shared" si="59"/>
        <v>0.11358724301528728</v>
      </c>
      <c r="J136" s="29">
        <f t="shared" si="59"/>
        <v>0.11301781863579616</v>
      </c>
      <c r="K136" s="29">
        <f t="shared" si="59"/>
        <v>0.10211425792557255</v>
      </c>
      <c r="L136" s="29">
        <f t="shared" si="59"/>
        <v>0.10993019860397209</v>
      </c>
      <c r="M136" s="29">
        <f t="shared" si="59"/>
        <v>9.978902702122841E-2</v>
      </c>
      <c r="N136" s="29"/>
      <c r="O136" s="192">
        <f t="shared" si="48"/>
        <v>0.10438696513232913</v>
      </c>
    </row>
    <row r="137" spans="2:15">
      <c r="B137" s="260" t="s">
        <v>48</v>
      </c>
      <c r="C137" s="4"/>
      <c r="D137" s="29">
        <f>SUM(D124:D136)</f>
        <v>1.0958283927993964</v>
      </c>
      <c r="E137" s="29">
        <f t="shared" ref="E137:O137" si="60">SUM(E124:E136)</f>
        <v>0.84816454048424883</v>
      </c>
      <c r="F137" s="29">
        <f t="shared" si="60"/>
        <v>0.89796361661688839</v>
      </c>
      <c r="G137" s="29">
        <f t="shared" si="60"/>
        <v>0.93447703900289092</v>
      </c>
      <c r="H137" s="29">
        <f t="shared" si="60"/>
        <v>0.87762052524029377</v>
      </c>
      <c r="I137" s="29">
        <f t="shared" si="60"/>
        <v>0.87374802319451761</v>
      </c>
      <c r="J137" s="29">
        <f t="shared" si="60"/>
        <v>0.87478152309613</v>
      </c>
      <c r="K137" s="29">
        <f t="shared" si="60"/>
        <v>0.81185651761109678</v>
      </c>
      <c r="L137" s="29">
        <f t="shared" si="60"/>
        <v>0.80747214944298895</v>
      </c>
      <c r="M137" s="29">
        <f t="shared" si="60"/>
        <v>0.70106440039572326</v>
      </c>
      <c r="N137" s="29"/>
      <c r="O137" s="192">
        <f t="shared" si="60"/>
        <v>0.82292504350957218</v>
      </c>
    </row>
    <row r="138" spans="2:15">
      <c r="B138" s="189"/>
      <c r="C138" s="4"/>
      <c r="D138" s="4"/>
      <c r="E138" s="4"/>
      <c r="F138" s="4"/>
      <c r="G138" s="4"/>
      <c r="H138" s="4"/>
      <c r="I138" s="4"/>
      <c r="J138" s="4"/>
      <c r="K138" s="4"/>
      <c r="L138" s="4"/>
      <c r="M138" s="4"/>
      <c r="N138" s="4"/>
      <c r="O138" s="190"/>
    </row>
    <row r="139" spans="2:15">
      <c r="B139" s="191" t="s">
        <v>49</v>
      </c>
      <c r="C139" s="4"/>
      <c r="D139" s="4"/>
      <c r="E139" s="4"/>
      <c r="F139" s="4"/>
      <c r="G139" s="4"/>
      <c r="H139" s="4"/>
      <c r="I139" s="4"/>
      <c r="J139" s="4"/>
      <c r="K139" s="4"/>
      <c r="L139" s="4"/>
      <c r="M139" s="4"/>
      <c r="N139" s="4"/>
      <c r="O139" s="190"/>
    </row>
    <row r="140" spans="2:15">
      <c r="B140" s="189" t="s">
        <v>29</v>
      </c>
      <c r="C140" s="4"/>
      <c r="D140" s="29">
        <f>D106/D$119</f>
        <v>0.1601842374616172</v>
      </c>
      <c r="E140" s="29">
        <f t="shared" ref="E140:O140" si="61">E106/E$119</f>
        <v>0.14559234144395694</v>
      </c>
      <c r="F140" s="29">
        <f t="shared" si="61"/>
        <v>0.14335114743791261</v>
      </c>
      <c r="G140" s="29">
        <f t="shared" si="61"/>
        <v>0.1339662447257384</v>
      </c>
      <c r="H140" s="29">
        <f t="shared" si="61"/>
        <v>0.12889486662183366</v>
      </c>
      <c r="I140" s="29">
        <f t="shared" si="61"/>
        <v>0.11742795530288178</v>
      </c>
      <c r="J140" s="29">
        <f t="shared" si="61"/>
        <v>0.10693202900995109</v>
      </c>
      <c r="K140" s="29">
        <f t="shared" si="61"/>
        <v>0.10382675763868288</v>
      </c>
      <c r="L140" s="29">
        <f t="shared" si="61"/>
        <v>9.8402885110767654E-2</v>
      </c>
      <c r="M140" s="29">
        <f t="shared" si="61"/>
        <v>8.0629475731588726E-2</v>
      </c>
      <c r="N140" s="29"/>
      <c r="O140" s="192">
        <f t="shared" si="61"/>
        <v>0.11056324672861749</v>
      </c>
    </row>
    <row r="141" spans="2:15">
      <c r="B141" s="189" t="s">
        <v>30</v>
      </c>
      <c r="C141" s="4"/>
      <c r="D141" s="29">
        <f t="shared" ref="D141:O141" si="62">D107/D$119</f>
        <v>3.5312180143295804E-2</v>
      </c>
      <c r="E141" s="29">
        <f t="shared" si="62"/>
        <v>3.0714000797766258E-2</v>
      </c>
      <c r="F141" s="29">
        <f t="shared" si="62"/>
        <v>2.2634391700723042E-2</v>
      </c>
      <c r="G141" s="29">
        <f t="shared" si="62"/>
        <v>3.1381856540084394E-2</v>
      </c>
      <c r="H141" s="29">
        <f t="shared" si="62"/>
        <v>2.4209818426361801E-2</v>
      </c>
      <c r="I141" s="29">
        <f t="shared" si="62"/>
        <v>2.6269358949225642E-2</v>
      </c>
      <c r="J141" s="29">
        <f t="shared" si="62"/>
        <v>2.2769438353853939E-2</v>
      </c>
      <c r="K141" s="29">
        <f t="shared" si="62"/>
        <v>2.1803619104123404E-2</v>
      </c>
      <c r="L141" s="29">
        <f t="shared" si="62"/>
        <v>1.7774343122102011E-2</v>
      </c>
      <c r="M141" s="29">
        <f t="shared" si="62"/>
        <v>1.750508354698966E-2</v>
      </c>
      <c r="N141" s="29"/>
      <c r="O141" s="192">
        <f t="shared" si="62"/>
        <v>2.2757443580504459E-2</v>
      </c>
    </row>
    <row r="142" spans="2:15">
      <c r="B142" s="189" t="s">
        <v>31</v>
      </c>
      <c r="C142" s="4"/>
      <c r="D142" s="29">
        <f t="shared" ref="D142:O142" si="63">D108/D$119</f>
        <v>3.4288638689866938E-2</v>
      </c>
      <c r="E142" s="29">
        <f t="shared" si="63"/>
        <v>3.669724770642202E-2</v>
      </c>
      <c r="F142" s="29">
        <f t="shared" si="63"/>
        <v>4.4954416850047155E-2</v>
      </c>
      <c r="G142" s="29">
        <f t="shared" si="63"/>
        <v>3.9556962025316458E-2</v>
      </c>
      <c r="H142" s="29">
        <f t="shared" si="63"/>
        <v>4.9540461779869982E-2</v>
      </c>
      <c r="I142" s="29">
        <f t="shared" si="63"/>
        <v>4.2736718290531266E-2</v>
      </c>
      <c r="J142" s="29">
        <f t="shared" si="63"/>
        <v>4.4358239163433968E-2</v>
      </c>
      <c r="K142" s="29">
        <f t="shared" si="63"/>
        <v>4.5387125482052801E-2</v>
      </c>
      <c r="L142" s="29">
        <f t="shared" si="63"/>
        <v>5.0103039670273054E-2</v>
      </c>
      <c r="M142" s="29">
        <f t="shared" si="63"/>
        <v>4.5707718150472997E-2</v>
      </c>
      <c r="N142" s="29"/>
      <c r="O142" s="192">
        <f t="shared" si="63"/>
        <v>4.4945951071496307E-2</v>
      </c>
    </row>
    <row r="143" spans="2:15">
      <c r="B143" s="189" t="s">
        <v>32</v>
      </c>
      <c r="C143" s="4"/>
      <c r="D143" s="29">
        <f t="shared" ref="D143:O143" si="64">D109/D$119</f>
        <v>0.24360286591606961</v>
      </c>
      <c r="E143" s="29">
        <f t="shared" si="64"/>
        <v>0.22776226565616275</v>
      </c>
      <c r="F143" s="29">
        <f t="shared" si="64"/>
        <v>0.18956303049355547</v>
      </c>
      <c r="G143" s="29">
        <f t="shared" si="64"/>
        <v>0.18354430379746833</v>
      </c>
      <c r="H143" s="29">
        <f t="shared" si="64"/>
        <v>0.16207128446536651</v>
      </c>
      <c r="I143" s="29">
        <f t="shared" si="64"/>
        <v>0.16016467359341305</v>
      </c>
      <c r="J143" s="29">
        <f t="shared" si="64"/>
        <v>0.12784617979423174</v>
      </c>
      <c r="K143" s="29">
        <f t="shared" si="64"/>
        <v>0.10783150400474636</v>
      </c>
      <c r="L143" s="29">
        <f t="shared" si="64"/>
        <v>0.10561566202988151</v>
      </c>
      <c r="M143" s="29">
        <f t="shared" si="64"/>
        <v>9.6543188047033865E-2</v>
      </c>
      <c r="N143" s="29"/>
      <c r="O143" s="192">
        <f t="shared" si="64"/>
        <v>0.13806182438839371</v>
      </c>
    </row>
    <row r="144" spans="2:15">
      <c r="B144" s="189" t="s">
        <v>33</v>
      </c>
      <c r="C144" s="4"/>
      <c r="D144" s="29">
        <f t="shared" ref="D144:O144" si="65">D110/D$119</f>
        <v>5.4247697031729783E-2</v>
      </c>
      <c r="E144" s="29">
        <f t="shared" si="65"/>
        <v>6.3821300358994817E-2</v>
      </c>
      <c r="F144" s="29">
        <f t="shared" si="65"/>
        <v>7.6391071989940273E-2</v>
      </c>
      <c r="G144" s="29">
        <f t="shared" si="65"/>
        <v>6.7246835443037972E-2</v>
      </c>
      <c r="H144" s="29">
        <f t="shared" si="65"/>
        <v>6.7249495628782782E-2</v>
      </c>
      <c r="I144" s="29">
        <f t="shared" si="65"/>
        <v>6.0772397569104096E-2</v>
      </c>
      <c r="J144" s="29">
        <f t="shared" si="65"/>
        <v>6.4091752403440713E-2</v>
      </c>
      <c r="K144" s="29">
        <f t="shared" si="65"/>
        <v>7.3272026105013335E-2</v>
      </c>
      <c r="L144" s="29">
        <f t="shared" si="65"/>
        <v>8.088614116434828E-2</v>
      </c>
      <c r="M144" s="29">
        <f t="shared" si="65"/>
        <v>7.0108743700822207E-2</v>
      </c>
      <c r="N144" s="29"/>
      <c r="O144" s="192">
        <f t="shared" si="65"/>
        <v>6.9599848283709478E-2</v>
      </c>
    </row>
    <row r="145" spans="2:15">
      <c r="B145" s="189" t="s">
        <v>34</v>
      </c>
      <c r="C145" s="4"/>
      <c r="D145" s="29">
        <f t="shared" ref="D145:O145" si="66">D111/D$119</f>
        <v>1.2282497441146366E-2</v>
      </c>
      <c r="E145" s="29">
        <f t="shared" si="66"/>
        <v>1.7949740725967292E-2</v>
      </c>
      <c r="F145" s="29">
        <f t="shared" si="66"/>
        <v>1.2889028607356176E-2</v>
      </c>
      <c r="G145" s="29">
        <f t="shared" si="66"/>
        <v>9.229957805907173E-3</v>
      </c>
      <c r="H145" s="29">
        <f t="shared" si="66"/>
        <v>1.4122394082044383E-2</v>
      </c>
      <c r="I145" s="29">
        <f t="shared" si="66"/>
        <v>1.4310919427563223E-2</v>
      </c>
      <c r="J145" s="29">
        <f t="shared" si="66"/>
        <v>1.7878225670433463E-2</v>
      </c>
      <c r="K145" s="29">
        <f t="shared" si="66"/>
        <v>1.3794126371996441E-2</v>
      </c>
      <c r="L145" s="29">
        <f t="shared" si="66"/>
        <v>1.3395157135497167E-2</v>
      </c>
      <c r="M145" s="29">
        <f t="shared" si="66"/>
        <v>1.0697551056493679E-2</v>
      </c>
      <c r="N145" s="29"/>
      <c r="O145" s="192">
        <f t="shared" si="66"/>
        <v>1.3275175421960933E-2</v>
      </c>
    </row>
    <row r="146" spans="2:15">
      <c r="B146" s="189" t="s">
        <v>35</v>
      </c>
      <c r="C146" s="4"/>
      <c r="D146" s="29">
        <f t="shared" ref="D146:O146" si="67">D112/D$119</f>
        <v>8.9559877175025587E-2</v>
      </c>
      <c r="E146" s="29">
        <f t="shared" si="67"/>
        <v>8.536098923015556E-2</v>
      </c>
      <c r="F146" s="29">
        <f t="shared" si="67"/>
        <v>0.11191449229801949</v>
      </c>
      <c r="G146" s="29">
        <f t="shared" si="67"/>
        <v>0.12078059071729957</v>
      </c>
      <c r="H146" s="29">
        <f t="shared" si="67"/>
        <v>0.12844653665097511</v>
      </c>
      <c r="I146" s="29">
        <f t="shared" si="67"/>
        <v>0.13389531464418741</v>
      </c>
      <c r="J146" s="29">
        <f t="shared" si="67"/>
        <v>0.14690504300893911</v>
      </c>
      <c r="K146" s="29">
        <f t="shared" si="67"/>
        <v>0.15410857312370216</v>
      </c>
      <c r="L146" s="29">
        <f t="shared" si="67"/>
        <v>0.15984028851107676</v>
      </c>
      <c r="M146" s="29">
        <f t="shared" si="67"/>
        <v>0.15224118115109186</v>
      </c>
      <c r="N146" s="29"/>
      <c r="O146" s="192">
        <f t="shared" si="67"/>
        <v>0.13901005120424806</v>
      </c>
    </row>
    <row r="147" spans="2:15">
      <c r="B147" s="189" t="s">
        <v>36</v>
      </c>
      <c r="C147" s="4"/>
      <c r="D147" s="29">
        <f t="shared" ref="D147:O147" si="68">D113/D$119</f>
        <v>3.8894575230296824E-2</v>
      </c>
      <c r="E147" s="29">
        <f t="shared" si="68"/>
        <v>3.7096130833665739E-2</v>
      </c>
      <c r="F147" s="29">
        <f t="shared" si="68"/>
        <v>3.6780886513674942E-2</v>
      </c>
      <c r="G147" s="29">
        <f t="shared" si="68"/>
        <v>3.4282700421940926E-2</v>
      </c>
      <c r="H147" s="29">
        <f t="shared" si="68"/>
        <v>3.3624747814391391E-2</v>
      </c>
      <c r="I147" s="29">
        <f t="shared" si="68"/>
        <v>3.0386198784552048E-2</v>
      </c>
      <c r="J147" s="29">
        <f t="shared" si="68"/>
        <v>3.0359251138471918E-2</v>
      </c>
      <c r="K147" s="29">
        <f t="shared" si="68"/>
        <v>2.8181548501928208E-2</v>
      </c>
      <c r="L147" s="29">
        <f t="shared" si="68"/>
        <v>2.7563111798042245E-2</v>
      </c>
      <c r="M147" s="29">
        <f t="shared" si="68"/>
        <v>2.1483511625850944E-2</v>
      </c>
      <c r="N147" s="29"/>
      <c r="O147" s="192">
        <f t="shared" si="68"/>
        <v>2.9395031291484925E-2</v>
      </c>
    </row>
    <row r="148" spans="2:15">
      <c r="B148" s="189" t="s">
        <v>37</v>
      </c>
      <c r="C148" s="4"/>
      <c r="D148" s="29">
        <f t="shared" ref="D148:O148" si="69">D114/D$119</f>
        <v>0.10030706243602866</v>
      </c>
      <c r="E148" s="29">
        <f t="shared" si="69"/>
        <v>0.11408057439170324</v>
      </c>
      <c r="F148" s="29">
        <f t="shared" si="69"/>
        <v>0.10782772712983336</v>
      </c>
      <c r="G148" s="29">
        <f t="shared" si="69"/>
        <v>0.125</v>
      </c>
      <c r="H148" s="29">
        <f t="shared" si="69"/>
        <v>0.1136516476126429</v>
      </c>
      <c r="I148" s="29">
        <f t="shared" si="69"/>
        <v>0.12330915506763379</v>
      </c>
      <c r="J148" s="29">
        <f t="shared" si="69"/>
        <v>0.13965255523697082</v>
      </c>
      <c r="K148" s="29">
        <f t="shared" si="69"/>
        <v>0.13912785523583504</v>
      </c>
      <c r="L148" s="29">
        <f t="shared" si="69"/>
        <v>0.14167954662545079</v>
      </c>
      <c r="M148" s="29">
        <f t="shared" si="69"/>
        <v>0.1437538679161878</v>
      </c>
      <c r="N148" s="29"/>
      <c r="O148" s="192">
        <f t="shared" si="69"/>
        <v>0.13142423667741324</v>
      </c>
    </row>
    <row r="149" spans="2:15">
      <c r="B149" s="189" t="s">
        <v>38</v>
      </c>
      <c r="C149" s="4"/>
      <c r="D149" s="29">
        <f t="shared" ref="D149:O149" si="70">D115/D$119</f>
        <v>8.7001023541453427E-3</v>
      </c>
      <c r="E149" s="29">
        <f t="shared" si="70"/>
        <v>1.994415636218588E-3</v>
      </c>
      <c r="F149" s="29">
        <f t="shared" si="70"/>
        <v>3.4580320653882428E-3</v>
      </c>
      <c r="G149" s="29">
        <f t="shared" si="70"/>
        <v>2.9008438818565402E-3</v>
      </c>
      <c r="H149" s="29">
        <f t="shared" si="70"/>
        <v>1.0087424344317418E-2</v>
      </c>
      <c r="I149" s="29">
        <f t="shared" si="70"/>
        <v>7.6455596941776118E-3</v>
      </c>
      <c r="J149" s="29">
        <f t="shared" si="70"/>
        <v>9.6137628605161077E-3</v>
      </c>
      <c r="K149" s="29">
        <f t="shared" si="70"/>
        <v>1.9578760011865912E-2</v>
      </c>
      <c r="L149" s="29">
        <f t="shared" si="70"/>
        <v>1.2107161257083977E-2</v>
      </c>
      <c r="M149" s="29">
        <f t="shared" si="70"/>
        <v>4.3585889841746973E-2</v>
      </c>
      <c r="N149" s="29"/>
      <c r="O149" s="192">
        <f t="shared" si="70"/>
        <v>1.7068082685378343E-2</v>
      </c>
    </row>
    <row r="150" spans="2:15">
      <c r="B150" s="189" t="s">
        <v>39</v>
      </c>
      <c r="C150" s="4"/>
      <c r="D150" s="29">
        <f t="shared" ref="D150:O150" si="71">D116/D$119</f>
        <v>6.1924257932446262E-2</v>
      </c>
      <c r="E150" s="29">
        <f t="shared" si="71"/>
        <v>6.6613482249700831E-2</v>
      </c>
      <c r="F150" s="29">
        <f t="shared" si="71"/>
        <v>6.6331342345174474E-2</v>
      </c>
      <c r="G150" s="29">
        <f t="shared" si="71"/>
        <v>7.0147679324894519E-2</v>
      </c>
      <c r="H150" s="29">
        <f t="shared" si="71"/>
        <v>7.8009414929388024E-2</v>
      </c>
      <c r="I150" s="29">
        <f t="shared" si="71"/>
        <v>7.625955694961771E-2</v>
      </c>
      <c r="J150" s="29">
        <f t="shared" si="71"/>
        <v>8.2475965592848713E-2</v>
      </c>
      <c r="K150" s="29">
        <f t="shared" si="71"/>
        <v>8.8697715811331942E-2</v>
      </c>
      <c r="L150" s="29">
        <f t="shared" si="71"/>
        <v>8.2560535806285418E-2</v>
      </c>
      <c r="M150" s="29">
        <f t="shared" si="71"/>
        <v>9.0354522146582988E-2</v>
      </c>
      <c r="N150" s="29"/>
      <c r="O150" s="192">
        <f t="shared" si="71"/>
        <v>8.0599279347619956E-2</v>
      </c>
    </row>
    <row r="151" spans="2:15">
      <c r="B151" s="189" t="s">
        <v>40</v>
      </c>
      <c r="C151" s="4"/>
      <c r="D151" s="29">
        <f t="shared" ref="D151:O151" si="72">D117/D$119</f>
        <v>5.8341862845445243E-2</v>
      </c>
      <c r="E151" s="29">
        <f t="shared" si="72"/>
        <v>6.6214599122457127E-2</v>
      </c>
      <c r="F151" s="29">
        <f t="shared" si="72"/>
        <v>7.7962904746934916E-2</v>
      </c>
      <c r="G151" s="29">
        <f t="shared" si="72"/>
        <v>7.2784810126582278E-2</v>
      </c>
      <c r="H151" s="29">
        <f t="shared" si="72"/>
        <v>7.1732795337368302E-2</v>
      </c>
      <c r="I151" s="29">
        <f t="shared" si="72"/>
        <v>7.6651636933934522E-2</v>
      </c>
      <c r="J151" s="29">
        <f t="shared" si="72"/>
        <v>7.7922077922077934E-2</v>
      </c>
      <c r="K151" s="29">
        <f t="shared" si="72"/>
        <v>7.861168792643132E-2</v>
      </c>
      <c r="L151" s="29">
        <f t="shared" si="72"/>
        <v>7.3930963420917054E-2</v>
      </c>
      <c r="M151" s="29">
        <f t="shared" si="72"/>
        <v>8.5049951374767938E-2</v>
      </c>
      <c r="N151" s="29"/>
      <c r="O151" s="192">
        <f t="shared" si="72"/>
        <v>7.6616726721031675E-2</v>
      </c>
    </row>
    <row r="152" spans="2:15" ht="15.75" thickBot="1">
      <c r="B152" s="193" t="s">
        <v>41</v>
      </c>
      <c r="C152" s="194"/>
      <c r="D152" s="195">
        <f t="shared" ref="D152:O152" si="73">D118/D$119</f>
        <v>0.10286591606960083</v>
      </c>
      <c r="E152" s="195">
        <f t="shared" si="73"/>
        <v>0.10570402871958516</v>
      </c>
      <c r="F152" s="195">
        <f t="shared" si="73"/>
        <v>0.10562716127004086</v>
      </c>
      <c r="G152" s="195">
        <f t="shared" si="73"/>
        <v>0.10917721518987342</v>
      </c>
      <c r="H152" s="195">
        <f t="shared" si="73"/>
        <v>0.11813494732122842</v>
      </c>
      <c r="I152" s="195">
        <f t="shared" si="73"/>
        <v>0.1299745148010194</v>
      </c>
      <c r="J152" s="195">
        <f t="shared" si="73"/>
        <v>0.12919547984483049</v>
      </c>
      <c r="K152" s="195">
        <f t="shared" si="73"/>
        <v>0.12577870068229011</v>
      </c>
      <c r="L152" s="195">
        <f t="shared" si="73"/>
        <v>0.13614116434827409</v>
      </c>
      <c r="M152" s="195">
        <f t="shared" si="73"/>
        <v>0.14233931571037045</v>
      </c>
      <c r="N152" s="195"/>
      <c r="O152" s="196">
        <f t="shared" si="73"/>
        <v>0.12687274796131237</v>
      </c>
    </row>
    <row r="153" spans="2:15">
      <c r="D153" s="12"/>
    </row>
  </sheetData>
  <sheetProtection algorithmName="SHA-512" hashValue="Jm0oZN4YmXez4D7z9StjuSndQIVMKjPP1YCzbGCymiugenou7pdWKlqhRE8cr54DIc5qXn2CGQ5y7o3n8X5uQQ==" saltValue="mckv8rYGjInfalD8sdoxE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BC72"/>
  <sheetViews>
    <sheetView topLeftCell="A24" zoomScale="70" zoomScaleNormal="70" workbookViewId="0">
      <selection activeCell="F39" sqref="F39:BC68"/>
    </sheetView>
  </sheetViews>
  <sheetFormatPr defaultRowHeight="15"/>
  <sheetData>
    <row r="1" spans="2:55" ht="15" customHeight="1">
      <c r="B1" s="233" t="s">
        <v>73</v>
      </c>
      <c r="C1" s="234"/>
      <c r="D1" s="234"/>
      <c r="E1" s="187"/>
      <c r="F1" s="187"/>
      <c r="G1" s="408" t="s">
        <v>30</v>
      </c>
      <c r="H1" s="408"/>
      <c r="I1" s="408"/>
      <c r="J1" s="235"/>
      <c r="K1" s="408" t="s">
        <v>31</v>
      </c>
      <c r="L1" s="408"/>
      <c r="M1" s="408"/>
      <c r="N1" s="236"/>
      <c r="O1" s="408" t="s">
        <v>32</v>
      </c>
      <c r="P1" s="408"/>
      <c r="Q1" s="408"/>
      <c r="R1" s="236"/>
      <c r="S1" s="408" t="s">
        <v>33</v>
      </c>
      <c r="T1" s="408"/>
      <c r="U1" s="408"/>
      <c r="V1" s="236"/>
      <c r="W1" s="408" t="s">
        <v>34</v>
      </c>
      <c r="X1" s="408"/>
      <c r="Y1" s="408"/>
      <c r="Z1" s="236"/>
      <c r="AA1" s="408" t="s">
        <v>35</v>
      </c>
      <c r="AB1" s="408"/>
      <c r="AC1" s="408"/>
      <c r="AD1" s="236"/>
      <c r="AE1" s="408" t="s">
        <v>36</v>
      </c>
      <c r="AF1" s="408"/>
      <c r="AG1" s="408"/>
      <c r="AH1" s="236"/>
      <c r="AI1" s="408" t="s">
        <v>37</v>
      </c>
      <c r="AJ1" s="408"/>
      <c r="AK1" s="408"/>
      <c r="AL1" s="236"/>
      <c r="AM1" s="408" t="s">
        <v>38</v>
      </c>
      <c r="AN1" s="408"/>
      <c r="AO1" s="408"/>
      <c r="AP1" s="236"/>
      <c r="AQ1" s="408" t="s">
        <v>39</v>
      </c>
      <c r="AR1" s="408"/>
      <c r="AS1" s="408"/>
      <c r="AT1" s="236"/>
      <c r="AU1" s="408" t="s">
        <v>40</v>
      </c>
      <c r="AV1" s="408"/>
      <c r="AW1" s="408"/>
      <c r="AX1" s="236"/>
      <c r="AY1" s="408" t="s">
        <v>74</v>
      </c>
      <c r="AZ1" s="408"/>
      <c r="BA1" s="409"/>
    </row>
    <row r="2" spans="2:55">
      <c r="B2" s="189"/>
      <c r="C2" s="4" t="s">
        <v>29</v>
      </c>
      <c r="D2" s="4"/>
      <c r="E2" s="4"/>
      <c r="F2" s="4"/>
      <c r="G2" s="398"/>
      <c r="H2" s="398"/>
      <c r="I2" s="398"/>
      <c r="J2" s="237"/>
      <c r="K2" s="398"/>
      <c r="L2" s="398"/>
      <c r="M2" s="398"/>
      <c r="N2" s="52"/>
      <c r="O2" s="398"/>
      <c r="P2" s="398"/>
      <c r="Q2" s="398"/>
      <c r="R2" s="52"/>
      <c r="S2" s="398"/>
      <c r="T2" s="398"/>
      <c r="U2" s="398"/>
      <c r="V2" s="52"/>
      <c r="W2" s="398"/>
      <c r="X2" s="398"/>
      <c r="Y2" s="398"/>
      <c r="Z2" s="52"/>
      <c r="AA2" s="398"/>
      <c r="AB2" s="398"/>
      <c r="AC2" s="398"/>
      <c r="AD2" s="52"/>
      <c r="AE2" s="398"/>
      <c r="AF2" s="398"/>
      <c r="AG2" s="398"/>
      <c r="AH2" s="52"/>
      <c r="AI2" s="398"/>
      <c r="AJ2" s="398"/>
      <c r="AK2" s="398"/>
      <c r="AL2" s="52"/>
      <c r="AM2" s="398"/>
      <c r="AN2" s="398"/>
      <c r="AO2" s="398"/>
      <c r="AP2" s="52"/>
      <c r="AQ2" s="398"/>
      <c r="AR2" s="398"/>
      <c r="AS2" s="398"/>
      <c r="AT2" s="52"/>
      <c r="AU2" s="398"/>
      <c r="AV2" s="398"/>
      <c r="AW2" s="398"/>
      <c r="AX2" s="52"/>
      <c r="AY2" s="398"/>
      <c r="AZ2" s="398"/>
      <c r="BA2" s="410"/>
    </row>
    <row r="3" spans="2:55">
      <c r="B3" s="189" t="s">
        <v>72</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190"/>
    </row>
    <row r="4" spans="2:55">
      <c r="B4" s="189">
        <v>1</v>
      </c>
      <c r="C4" s="4">
        <v>0.14774436090225562</v>
      </c>
      <c r="D4" s="33">
        <f t="shared" ref="D4:D13" si="0">PERCENTRANK(C$4:C$13,C4)</f>
        <v>1</v>
      </c>
      <c r="E4" s="4"/>
      <c r="F4" s="4"/>
      <c r="G4" s="4">
        <v>3.3458646616541354E-2</v>
      </c>
      <c r="H4" s="33">
        <f t="shared" ref="H4:H13" si="1">PERCENTRANK(G$4:G$13,G4)</f>
        <v>1</v>
      </c>
      <c r="I4" s="4"/>
      <c r="J4" s="4"/>
      <c r="K4" s="4">
        <v>4.4736842105263158E-2</v>
      </c>
      <c r="L4" s="33">
        <f t="shared" ref="L4:L13" si="2">PERCENTRANK(K$4:K$13,K4)</f>
        <v>0.33300000000000002</v>
      </c>
      <c r="M4" s="4"/>
      <c r="N4" s="4"/>
      <c r="O4" s="4">
        <v>0.20225563909774436</v>
      </c>
      <c r="P4" s="33">
        <f>PERCENTRANK(O$4:O$13,O4)</f>
        <v>1</v>
      </c>
      <c r="Q4" s="4"/>
      <c r="R4" s="4"/>
      <c r="S4" s="4">
        <v>6.3157894736842107E-2</v>
      </c>
      <c r="T4" s="33">
        <f>PERCENTRANK(S$4:S$13,S4)</f>
        <v>0.111</v>
      </c>
      <c r="U4" s="4"/>
      <c r="V4" s="4"/>
      <c r="W4" s="4">
        <v>1.0526315789473684E-2</v>
      </c>
      <c r="X4" s="33">
        <f>PERCENTRANK(W$4:W$13,W4)</f>
        <v>0.111</v>
      </c>
      <c r="Y4" s="4"/>
      <c r="Z4" s="4"/>
      <c r="AA4" s="4">
        <v>0.12142857142857141</v>
      </c>
      <c r="AB4" s="33">
        <f>PERCENTRANK(AA$4:AA$13,AA4)</f>
        <v>0.222</v>
      </c>
      <c r="AC4" s="4"/>
      <c r="AD4" s="4"/>
      <c r="AE4" s="4">
        <v>3.9473684210526314E-2</v>
      </c>
      <c r="AF4" s="33">
        <f>PERCENTRANK(AE$4:AE$13,AE4)</f>
        <v>0.77700000000000002</v>
      </c>
      <c r="AG4" s="4"/>
      <c r="AH4" s="4"/>
      <c r="AI4" s="4">
        <v>0.11052631578947368</v>
      </c>
      <c r="AJ4" s="33">
        <f>PERCENTRANK(AI$4:AI$13,AI4)</f>
        <v>0</v>
      </c>
      <c r="AK4" s="4"/>
      <c r="AL4" s="4"/>
      <c r="AM4" s="4">
        <v>3.7593984962406013E-3</v>
      </c>
      <c r="AN4" s="33">
        <f>PERCENTRANK(AM$4:AM$13,AM4)</f>
        <v>0</v>
      </c>
      <c r="AO4" s="4"/>
      <c r="AP4" s="4"/>
      <c r="AQ4" s="4">
        <v>7.2932330827067668E-2</v>
      </c>
      <c r="AR4" s="33">
        <f>PERCENTRANK(AQ$4:AQ$13,AQ4)</f>
        <v>0</v>
      </c>
      <c r="AS4" s="4"/>
      <c r="AT4" s="4"/>
      <c r="AU4" s="4">
        <v>6.3909774436090222E-2</v>
      </c>
      <c r="AV4" s="33">
        <f>PERCENTRANK(AU$4:AU$13,AU4)</f>
        <v>0</v>
      </c>
      <c r="AW4" s="4"/>
      <c r="AX4" s="4"/>
      <c r="AY4" s="4">
        <v>8.6090225563909772E-2</v>
      </c>
      <c r="AZ4" s="33">
        <f>PERCENTRANK(AY$4:AY$13,AY4)</f>
        <v>0</v>
      </c>
      <c r="BA4" s="190"/>
      <c r="BC4" s="9"/>
    </row>
    <row r="5" spans="2:55">
      <c r="B5" s="189">
        <v>2</v>
      </c>
      <c r="C5" s="4">
        <v>0.14009243212016176</v>
      </c>
      <c r="D5" s="33">
        <f t="shared" si="0"/>
        <v>0.88800000000000001</v>
      </c>
      <c r="E5" s="4"/>
      <c r="F5" s="4"/>
      <c r="G5" s="4">
        <v>2.801848642403235E-2</v>
      </c>
      <c r="H5" s="33">
        <f t="shared" si="1"/>
        <v>0.88800000000000001</v>
      </c>
      <c r="I5" s="4"/>
      <c r="J5" s="4"/>
      <c r="K5" s="4">
        <v>4.7949162333911041E-2</v>
      </c>
      <c r="L5" s="33">
        <f t="shared" si="2"/>
        <v>0.77700000000000002</v>
      </c>
      <c r="M5" s="4"/>
      <c r="N5" s="4"/>
      <c r="O5" s="4">
        <v>0.18833044482957828</v>
      </c>
      <c r="P5" s="33">
        <f t="shared" ref="P5:P13" si="3">PERCENTRANK(O$4:O$13,O5)</f>
        <v>0.88800000000000001</v>
      </c>
      <c r="Q5" s="4"/>
      <c r="R5" s="4"/>
      <c r="S5" s="4">
        <v>6.7302137492778746E-2</v>
      </c>
      <c r="T5" s="33">
        <f t="shared" ref="T5:T13" si="4">PERCENTRANK(S$4:S$13,S5)</f>
        <v>0.55500000000000005</v>
      </c>
      <c r="U5" s="4"/>
      <c r="V5" s="4"/>
      <c r="W5" s="4">
        <v>1.2998266897746967E-2</v>
      </c>
      <c r="X5" s="33">
        <f t="shared" ref="X5:X13" si="5">PERCENTRANK(W$4:W$13,W5)</f>
        <v>0.44400000000000001</v>
      </c>
      <c r="Y5" s="4"/>
      <c r="Z5" s="4"/>
      <c r="AA5" s="4">
        <v>0.10774119006354708</v>
      </c>
      <c r="AB5" s="33">
        <f t="shared" ref="AB5:AB13" si="6">PERCENTRANK(AA$4:AA$13,AA5)</f>
        <v>0</v>
      </c>
      <c r="AC5" s="4"/>
      <c r="AD5" s="4"/>
      <c r="AE5" s="4">
        <v>3.9572501444251874E-2</v>
      </c>
      <c r="AF5" s="33">
        <f t="shared" ref="AF5:AF13" si="7">PERCENTRANK(AE$4:AE$13,AE5)</f>
        <v>1</v>
      </c>
      <c r="AG5" s="4"/>
      <c r="AH5" s="4"/>
      <c r="AI5" s="4">
        <v>0.11265164644714039</v>
      </c>
      <c r="AJ5" s="33">
        <f t="shared" ref="AJ5:AJ13" si="8">PERCENTRANK(AI$4:AI$13,AI5)</f>
        <v>0.111</v>
      </c>
      <c r="AK5" s="4"/>
      <c r="AL5" s="4"/>
      <c r="AM5" s="4">
        <v>1.0687463893703062E-2</v>
      </c>
      <c r="AN5" s="33">
        <f t="shared" ref="AN5:AN13" si="9">PERCENTRANK(AM$4:AM$13,AM5)</f>
        <v>0.77700000000000002</v>
      </c>
      <c r="AO5" s="4"/>
      <c r="AP5" s="4"/>
      <c r="AQ5" s="4">
        <v>7.3367995378393988E-2</v>
      </c>
      <c r="AR5" s="33">
        <f t="shared" ref="AR5:AR13" si="10">PERCENTRANK(AQ$4:AQ$13,AQ5)</f>
        <v>0.111</v>
      </c>
      <c r="AS5" s="4"/>
      <c r="AT5" s="4"/>
      <c r="AU5" s="4">
        <v>7.4234546504910459E-2</v>
      </c>
      <c r="AV5" s="33">
        <f t="shared" ref="AV5:AV13" si="11">PERCENTRANK(AU$4:AU$13,AU5)</f>
        <v>0.44400000000000001</v>
      </c>
      <c r="AW5" s="4"/>
      <c r="AX5" s="4"/>
      <c r="AY5" s="4">
        <v>9.7053726169844035E-2</v>
      </c>
      <c r="AZ5" s="33">
        <f t="shared" ref="AZ5:AZ13" si="12">PERCENTRANK(AY$4:AY$13,AY5)</f>
        <v>0.222</v>
      </c>
      <c r="BA5" s="190"/>
      <c r="BC5" s="9"/>
    </row>
    <row r="6" spans="2:55">
      <c r="B6" s="189">
        <v>3</v>
      </c>
      <c r="C6" s="4">
        <v>0.13765495867768596</v>
      </c>
      <c r="D6" s="33">
        <f t="shared" si="0"/>
        <v>0.77700000000000002</v>
      </c>
      <c r="E6" s="4"/>
      <c r="F6" s="4"/>
      <c r="G6" s="4">
        <v>2.7634297520661155E-2</v>
      </c>
      <c r="H6" s="33">
        <f t="shared" si="1"/>
        <v>0.77700000000000002</v>
      </c>
      <c r="I6" s="4"/>
      <c r="J6" s="4"/>
      <c r="K6" s="4">
        <v>4.4679752066115706E-2</v>
      </c>
      <c r="L6" s="33">
        <f t="shared" si="2"/>
        <v>0.222</v>
      </c>
      <c r="M6" s="4"/>
      <c r="N6" s="4"/>
      <c r="O6" s="4">
        <v>0.18543388429752067</v>
      </c>
      <c r="P6" s="33">
        <f t="shared" si="3"/>
        <v>0.77700000000000002</v>
      </c>
      <c r="Q6" s="4"/>
      <c r="R6" s="4"/>
      <c r="S6" s="4">
        <v>6.5082644628099179E-2</v>
      </c>
      <c r="T6" s="33">
        <f t="shared" si="4"/>
        <v>0.44400000000000001</v>
      </c>
      <c r="U6" s="4"/>
      <c r="V6" s="4"/>
      <c r="W6" s="4">
        <v>1.4204545454545456E-2</v>
      </c>
      <c r="X6" s="33">
        <f t="shared" si="5"/>
        <v>0.55500000000000005</v>
      </c>
      <c r="Y6" s="4"/>
      <c r="Z6" s="4"/>
      <c r="AA6" s="4">
        <v>0.11389462809917356</v>
      </c>
      <c r="AB6" s="33">
        <f t="shared" si="6"/>
        <v>0.111</v>
      </c>
      <c r="AC6" s="4"/>
      <c r="AD6" s="4"/>
      <c r="AE6" s="4">
        <v>3.9514462809917356E-2</v>
      </c>
      <c r="AF6" s="33">
        <f t="shared" si="7"/>
        <v>0.88800000000000001</v>
      </c>
      <c r="AG6" s="4"/>
      <c r="AH6" s="4"/>
      <c r="AI6" s="4">
        <v>0.12370867768595041</v>
      </c>
      <c r="AJ6" s="33">
        <f t="shared" si="8"/>
        <v>0.222</v>
      </c>
      <c r="AK6" s="4"/>
      <c r="AL6" s="4"/>
      <c r="AM6" s="4">
        <v>3.8739669421487604E-3</v>
      </c>
      <c r="AN6" s="33">
        <f t="shared" si="9"/>
        <v>0.111</v>
      </c>
      <c r="AO6" s="4"/>
      <c r="AP6" s="4"/>
      <c r="AQ6" s="4">
        <v>7.9287190082644635E-2</v>
      </c>
      <c r="AR6" s="33">
        <f t="shared" si="10"/>
        <v>0.33300000000000002</v>
      </c>
      <c r="AS6" s="4"/>
      <c r="AT6" s="4"/>
      <c r="AU6" s="4">
        <v>6.9989669421487613E-2</v>
      </c>
      <c r="AV6" s="33">
        <f t="shared" si="11"/>
        <v>0.111</v>
      </c>
      <c r="AW6" s="4"/>
      <c r="AX6" s="4"/>
      <c r="AY6" s="4">
        <v>9.478305785123968E-2</v>
      </c>
      <c r="AZ6" s="33">
        <f t="shared" si="12"/>
        <v>0.111</v>
      </c>
      <c r="BA6" s="190"/>
      <c r="BC6" s="9"/>
    </row>
    <row r="7" spans="2:55">
      <c r="B7" s="189">
        <v>4</v>
      </c>
      <c r="C7" s="4">
        <v>0.12317277737838485</v>
      </c>
      <c r="D7" s="33">
        <f t="shared" si="0"/>
        <v>0.66600000000000004</v>
      </c>
      <c r="E7" s="4"/>
      <c r="F7" s="4"/>
      <c r="G7" s="4">
        <v>2.372393961179008E-2</v>
      </c>
      <c r="H7" s="33">
        <f t="shared" si="1"/>
        <v>0.55500000000000005</v>
      </c>
      <c r="I7" s="4"/>
      <c r="J7" s="4"/>
      <c r="K7" s="4">
        <v>4.6010064701653482E-2</v>
      </c>
      <c r="L7" s="33">
        <f t="shared" si="2"/>
        <v>0.55500000000000005</v>
      </c>
      <c r="M7" s="4"/>
      <c r="N7" s="4"/>
      <c r="O7" s="4">
        <v>0.16223340522405943</v>
      </c>
      <c r="P7" s="33">
        <f t="shared" si="3"/>
        <v>0.66600000000000004</v>
      </c>
      <c r="Q7" s="4"/>
      <c r="R7" s="4"/>
      <c r="S7" s="4">
        <v>6.1586388689192424E-2</v>
      </c>
      <c r="T7" s="33">
        <f t="shared" si="4"/>
        <v>0</v>
      </c>
      <c r="U7" s="4"/>
      <c r="V7" s="4"/>
      <c r="W7" s="4">
        <v>1.6295231248502275E-2</v>
      </c>
      <c r="X7" s="33">
        <f t="shared" si="5"/>
        <v>1</v>
      </c>
      <c r="Y7" s="4"/>
      <c r="Z7" s="4"/>
      <c r="AA7" s="4">
        <v>0.13563383656841602</v>
      </c>
      <c r="AB7" s="33">
        <f t="shared" si="6"/>
        <v>0.44400000000000001</v>
      </c>
      <c r="AC7" s="4"/>
      <c r="AD7" s="4"/>
      <c r="AE7" s="4">
        <v>3.5945363048166784E-2</v>
      </c>
      <c r="AF7" s="33">
        <f t="shared" si="7"/>
        <v>0.66600000000000004</v>
      </c>
      <c r="AG7" s="4"/>
      <c r="AH7" s="4"/>
      <c r="AI7" s="4">
        <v>0.12796549245147376</v>
      </c>
      <c r="AJ7" s="33">
        <f t="shared" si="8"/>
        <v>0.44400000000000001</v>
      </c>
      <c r="AK7" s="4"/>
      <c r="AL7" s="4"/>
      <c r="AM7" s="4">
        <v>8.1476156242511373E-3</v>
      </c>
      <c r="AN7" s="33">
        <f t="shared" si="9"/>
        <v>0.55500000000000005</v>
      </c>
      <c r="AO7" s="4"/>
      <c r="AP7" s="4"/>
      <c r="AQ7" s="4">
        <v>7.7402348430385806E-2</v>
      </c>
      <c r="AR7" s="33">
        <f t="shared" si="10"/>
        <v>0.222</v>
      </c>
      <c r="AS7" s="4"/>
      <c r="AT7" s="4"/>
      <c r="AU7" s="4">
        <v>7.3807812125569139E-2</v>
      </c>
      <c r="AV7" s="33">
        <f t="shared" si="11"/>
        <v>0.33300000000000002</v>
      </c>
      <c r="AW7" s="4"/>
      <c r="AX7" s="4"/>
      <c r="AY7" s="4">
        <v>0.10855499640546369</v>
      </c>
      <c r="AZ7" s="33">
        <f t="shared" si="12"/>
        <v>0.33300000000000002</v>
      </c>
      <c r="BA7" s="190"/>
      <c r="BC7" s="9"/>
    </row>
    <row r="8" spans="2:55">
      <c r="B8" s="189">
        <v>5</v>
      </c>
      <c r="C8" s="4">
        <v>0.11931119311193113</v>
      </c>
      <c r="D8" s="33">
        <f t="shared" si="0"/>
        <v>0.55500000000000005</v>
      </c>
      <c r="E8" s="4"/>
      <c r="F8" s="4"/>
      <c r="G8" s="4">
        <v>2.275522755227552E-2</v>
      </c>
      <c r="H8" s="33">
        <f t="shared" si="1"/>
        <v>0.44400000000000001</v>
      </c>
      <c r="I8" s="4"/>
      <c r="J8" s="4"/>
      <c r="K8" s="4">
        <v>4.8585485854858543E-2</v>
      </c>
      <c r="L8" s="33">
        <f t="shared" si="2"/>
        <v>0.88800000000000001</v>
      </c>
      <c r="M8" s="4"/>
      <c r="N8" s="4"/>
      <c r="O8" s="4">
        <v>0.14555145551455514</v>
      </c>
      <c r="P8" s="33">
        <f t="shared" si="3"/>
        <v>0.55500000000000005</v>
      </c>
      <c r="Q8" s="4"/>
      <c r="R8" s="4"/>
      <c r="S8" s="4">
        <v>7.216072160721608E-2</v>
      </c>
      <c r="T8" s="33">
        <f t="shared" si="4"/>
        <v>0.66600000000000004</v>
      </c>
      <c r="U8" s="4"/>
      <c r="V8" s="4"/>
      <c r="W8" s="4">
        <v>1.6195161951619515E-2</v>
      </c>
      <c r="X8" s="33">
        <f t="shared" si="5"/>
        <v>0.88800000000000001</v>
      </c>
      <c r="Y8" s="4"/>
      <c r="Z8" s="4"/>
      <c r="AA8" s="4">
        <v>0.13550635506355063</v>
      </c>
      <c r="AB8" s="33">
        <f t="shared" si="6"/>
        <v>0.33300000000000002</v>
      </c>
      <c r="AC8" s="4"/>
      <c r="AD8" s="4"/>
      <c r="AE8" s="4">
        <v>3.4235342353423535E-2</v>
      </c>
      <c r="AF8" s="33">
        <f t="shared" si="7"/>
        <v>0.55500000000000005</v>
      </c>
      <c r="AG8" s="4"/>
      <c r="AH8" s="4"/>
      <c r="AI8" s="4">
        <v>0.12689626896268963</v>
      </c>
      <c r="AJ8" s="33">
        <f t="shared" si="8"/>
        <v>0.33300000000000002</v>
      </c>
      <c r="AK8" s="4"/>
      <c r="AL8" s="4"/>
      <c r="AM8" s="4">
        <v>5.535055350553506E-3</v>
      </c>
      <c r="AN8" s="33">
        <f t="shared" si="9"/>
        <v>0.33300000000000002</v>
      </c>
      <c r="AO8" s="4"/>
      <c r="AP8" s="4"/>
      <c r="AQ8" s="4">
        <v>7.9540795407954071E-2</v>
      </c>
      <c r="AR8" s="33">
        <f t="shared" si="10"/>
        <v>0.44400000000000001</v>
      </c>
      <c r="AS8" s="4"/>
      <c r="AT8" s="4"/>
      <c r="AU8" s="4">
        <v>7.154571545715456E-2</v>
      </c>
      <c r="AV8" s="33">
        <f t="shared" si="11"/>
        <v>0.222</v>
      </c>
      <c r="AW8" s="4"/>
      <c r="AX8" s="4"/>
      <c r="AY8" s="4">
        <v>0.12197621976219762</v>
      </c>
      <c r="AZ8" s="33">
        <f t="shared" si="12"/>
        <v>0.44400000000000001</v>
      </c>
      <c r="BA8" s="190"/>
      <c r="BC8" s="9"/>
    </row>
    <row r="9" spans="2:55">
      <c r="B9" s="189">
        <v>6</v>
      </c>
      <c r="C9" s="4">
        <v>0.10976761760816174</v>
      </c>
      <c r="D9" s="33">
        <f t="shared" si="0"/>
        <v>0.44400000000000001</v>
      </c>
      <c r="E9" s="4"/>
      <c r="F9" s="4"/>
      <c r="G9" s="4">
        <v>2.3993954279236729E-2</v>
      </c>
      <c r="H9" s="33">
        <f t="shared" si="1"/>
        <v>0.66600000000000004</v>
      </c>
      <c r="I9" s="4"/>
      <c r="J9" s="4"/>
      <c r="K9" s="4">
        <v>4.5342905724541853E-2</v>
      </c>
      <c r="L9" s="33">
        <f t="shared" si="2"/>
        <v>0.44400000000000001</v>
      </c>
      <c r="M9" s="4"/>
      <c r="N9" s="4"/>
      <c r="O9" s="4">
        <v>0.1269601360287172</v>
      </c>
      <c r="P9" s="33">
        <f t="shared" si="3"/>
        <v>0.33300000000000002</v>
      </c>
      <c r="Q9" s="4"/>
      <c r="R9" s="4"/>
      <c r="S9" s="4">
        <v>7.2548649159266954E-2</v>
      </c>
      <c r="T9" s="33">
        <f t="shared" si="4"/>
        <v>0.77700000000000002</v>
      </c>
      <c r="U9" s="4"/>
      <c r="V9" s="4"/>
      <c r="W9" s="4">
        <v>1.5114301908180618E-2</v>
      </c>
      <c r="X9" s="33">
        <f t="shared" si="5"/>
        <v>0.77700000000000002</v>
      </c>
      <c r="Y9" s="4"/>
      <c r="Z9" s="4"/>
      <c r="AA9" s="4">
        <v>0.14717551483090877</v>
      </c>
      <c r="AB9" s="33">
        <f t="shared" si="6"/>
        <v>0.55500000000000005</v>
      </c>
      <c r="AC9" s="4"/>
      <c r="AD9" s="4"/>
      <c r="AE9" s="4">
        <v>3.3251464197997363E-2</v>
      </c>
      <c r="AF9" s="33">
        <f t="shared" si="7"/>
        <v>0.44400000000000001</v>
      </c>
      <c r="AG9" s="4"/>
      <c r="AH9" s="4"/>
      <c r="AI9" s="4">
        <v>0.13073871150576236</v>
      </c>
      <c r="AJ9" s="33">
        <f t="shared" si="8"/>
        <v>0.66600000000000004</v>
      </c>
      <c r="AK9" s="4"/>
      <c r="AL9" s="4"/>
      <c r="AM9" s="4">
        <v>6.6125070848290198E-3</v>
      </c>
      <c r="AN9" s="33">
        <f t="shared" si="9"/>
        <v>0.44400000000000001</v>
      </c>
      <c r="AO9" s="4"/>
      <c r="AP9" s="4"/>
      <c r="AQ9" s="4">
        <v>8.841866616285661E-2</v>
      </c>
      <c r="AR9" s="33">
        <f t="shared" si="10"/>
        <v>0.55500000000000005</v>
      </c>
      <c r="AS9" s="4"/>
      <c r="AT9" s="4"/>
      <c r="AU9" s="4">
        <v>7.5571509540903081E-2</v>
      </c>
      <c r="AV9" s="33">
        <f t="shared" si="11"/>
        <v>0.55500000000000005</v>
      </c>
      <c r="AW9" s="4"/>
      <c r="AX9" s="4"/>
      <c r="AY9" s="4">
        <v>0.1250708482901946</v>
      </c>
      <c r="AZ9" s="33">
        <f t="shared" si="12"/>
        <v>0.55500000000000005</v>
      </c>
      <c r="BA9" s="190"/>
      <c r="BC9" s="9"/>
    </row>
    <row r="10" spans="2:55">
      <c r="B10" s="189">
        <v>7</v>
      </c>
      <c r="C10" s="4">
        <v>0.10457198443579767</v>
      </c>
      <c r="D10" s="33">
        <f t="shared" si="0"/>
        <v>0.33300000000000002</v>
      </c>
      <c r="E10" s="4"/>
      <c r="F10" s="4"/>
      <c r="G10" s="4">
        <v>1.8806744487678339E-2</v>
      </c>
      <c r="H10" s="33">
        <f t="shared" si="1"/>
        <v>0.222</v>
      </c>
      <c r="I10" s="4"/>
      <c r="J10" s="4"/>
      <c r="K10" s="4">
        <v>4.7016861219195856E-2</v>
      </c>
      <c r="L10" s="33">
        <f t="shared" si="2"/>
        <v>0.66600000000000004</v>
      </c>
      <c r="M10" s="4"/>
      <c r="N10" s="4"/>
      <c r="O10" s="4">
        <v>0.12905317769131</v>
      </c>
      <c r="P10" s="33">
        <f t="shared" si="3"/>
        <v>0.44400000000000001</v>
      </c>
      <c r="Q10" s="4"/>
      <c r="R10" s="4"/>
      <c r="S10" s="4">
        <v>6.5012970168612197E-2</v>
      </c>
      <c r="T10" s="33">
        <f t="shared" si="4"/>
        <v>0.33300000000000002</v>
      </c>
      <c r="U10" s="4"/>
      <c r="V10" s="4"/>
      <c r="W10" s="4">
        <v>1.2970168612191959E-2</v>
      </c>
      <c r="X10" s="33">
        <f t="shared" si="5"/>
        <v>0.33300000000000002</v>
      </c>
      <c r="Y10" s="4"/>
      <c r="Z10" s="4"/>
      <c r="AA10" s="4">
        <v>0.15353437094682232</v>
      </c>
      <c r="AB10" s="33">
        <f t="shared" si="6"/>
        <v>0.77700000000000002</v>
      </c>
      <c r="AC10" s="4"/>
      <c r="AD10" s="4"/>
      <c r="AE10" s="4">
        <v>3.0317769130998703E-2</v>
      </c>
      <c r="AF10" s="33">
        <f t="shared" si="7"/>
        <v>0.33300000000000002</v>
      </c>
      <c r="AG10" s="4"/>
      <c r="AH10" s="4"/>
      <c r="AI10" s="4">
        <v>0.13310635538261997</v>
      </c>
      <c r="AJ10" s="33">
        <f t="shared" si="8"/>
        <v>0.88800000000000001</v>
      </c>
      <c r="AK10" s="4"/>
      <c r="AL10" s="4"/>
      <c r="AM10" s="4">
        <v>4.8638132295719845E-3</v>
      </c>
      <c r="AN10" s="33">
        <f t="shared" si="9"/>
        <v>0.222</v>
      </c>
      <c r="AO10" s="4"/>
      <c r="AP10" s="4"/>
      <c r="AQ10" s="4">
        <v>9.5979247730220499E-2</v>
      </c>
      <c r="AR10" s="33">
        <f t="shared" si="10"/>
        <v>0.88800000000000001</v>
      </c>
      <c r="AS10" s="4"/>
      <c r="AT10" s="4"/>
      <c r="AU10" s="4">
        <v>7.6199740596627763E-2</v>
      </c>
      <c r="AV10" s="33">
        <f t="shared" si="11"/>
        <v>0.66600000000000004</v>
      </c>
      <c r="AW10" s="4"/>
      <c r="AX10" s="4"/>
      <c r="AY10" s="4">
        <v>0.1284046692607004</v>
      </c>
      <c r="AZ10" s="33">
        <f t="shared" si="12"/>
        <v>0.66600000000000004</v>
      </c>
      <c r="BA10" s="190"/>
      <c r="BC10" s="9"/>
    </row>
    <row r="11" spans="2:55">
      <c r="B11" s="189">
        <v>8</v>
      </c>
      <c r="C11" s="4">
        <v>9.5273155647180086E-2</v>
      </c>
      <c r="D11" s="33">
        <f t="shared" si="0"/>
        <v>0.222</v>
      </c>
      <c r="E11" s="4"/>
      <c r="F11" s="4"/>
      <c r="G11" s="4">
        <v>1.8553968487704315E-2</v>
      </c>
      <c r="H11" s="33">
        <f t="shared" si="1"/>
        <v>0.111</v>
      </c>
      <c r="I11" s="4"/>
      <c r="J11" s="4"/>
      <c r="K11" s="4">
        <v>5.0802532763952288E-2</v>
      </c>
      <c r="L11" s="33">
        <f t="shared" si="2"/>
        <v>1</v>
      </c>
      <c r="M11" s="4"/>
      <c r="N11" s="4"/>
      <c r="O11" s="4">
        <v>0.10911500515388012</v>
      </c>
      <c r="P11" s="33">
        <f t="shared" si="3"/>
        <v>0.222</v>
      </c>
      <c r="Q11" s="4"/>
      <c r="R11" s="4"/>
      <c r="S11" s="4">
        <v>6.4055367398026794E-2</v>
      </c>
      <c r="T11" s="33">
        <f t="shared" si="4"/>
        <v>0.222</v>
      </c>
      <c r="U11" s="4"/>
      <c r="V11" s="4"/>
      <c r="W11" s="4">
        <v>9.7187453983213073E-3</v>
      </c>
      <c r="X11" s="33">
        <f t="shared" si="5"/>
        <v>0</v>
      </c>
      <c r="Y11" s="4"/>
      <c r="Z11" s="4"/>
      <c r="AA11" s="4">
        <v>0.16197908997202179</v>
      </c>
      <c r="AB11" s="33">
        <f t="shared" si="6"/>
        <v>1</v>
      </c>
      <c r="AC11" s="4"/>
      <c r="AD11" s="4"/>
      <c r="AE11" s="4">
        <v>2.9745251067589455E-2</v>
      </c>
      <c r="AF11" s="33">
        <f t="shared" si="7"/>
        <v>0.222</v>
      </c>
      <c r="AG11" s="4"/>
      <c r="AH11" s="4"/>
      <c r="AI11" s="4">
        <v>0.13046679428655572</v>
      </c>
      <c r="AJ11" s="33">
        <f t="shared" si="8"/>
        <v>0.55500000000000005</v>
      </c>
      <c r="AK11" s="4"/>
      <c r="AL11" s="4"/>
      <c r="AM11" s="4">
        <v>1.2663819761448975E-2</v>
      </c>
      <c r="AN11" s="33">
        <f t="shared" si="9"/>
        <v>0.88800000000000001</v>
      </c>
      <c r="AO11" s="4"/>
      <c r="AP11" s="4"/>
      <c r="AQ11" s="4">
        <v>9.2769842438521571E-2</v>
      </c>
      <c r="AR11" s="33">
        <f t="shared" si="10"/>
        <v>0.66600000000000004</v>
      </c>
      <c r="AS11" s="4"/>
      <c r="AT11" s="4"/>
      <c r="AU11" s="4">
        <v>8.1136798704167276E-2</v>
      </c>
      <c r="AV11" s="33">
        <f t="shared" si="11"/>
        <v>1</v>
      </c>
      <c r="AW11" s="4"/>
      <c r="AX11" s="4"/>
      <c r="AY11" s="4">
        <v>0.14371962892063023</v>
      </c>
      <c r="AZ11" s="33">
        <f t="shared" si="12"/>
        <v>0.88800000000000001</v>
      </c>
      <c r="BA11" s="190"/>
      <c r="BC11" s="9"/>
    </row>
    <row r="12" spans="2:55">
      <c r="B12" s="189">
        <v>9</v>
      </c>
      <c r="C12" s="4">
        <v>8.7011033099297905E-2</v>
      </c>
      <c r="D12" s="33">
        <f t="shared" si="0"/>
        <v>0.111</v>
      </c>
      <c r="E12" s="4"/>
      <c r="F12" s="4"/>
      <c r="G12" s="4">
        <v>2.093781344032096E-2</v>
      </c>
      <c r="H12" s="33">
        <f t="shared" si="1"/>
        <v>0.33300000000000002</v>
      </c>
      <c r="I12" s="4"/>
      <c r="J12" s="4"/>
      <c r="K12" s="4">
        <v>4.4132397191574725E-2</v>
      </c>
      <c r="L12" s="33">
        <f t="shared" si="2"/>
        <v>0.111</v>
      </c>
      <c r="M12" s="4"/>
      <c r="N12" s="4"/>
      <c r="O12" s="4">
        <v>0.10105315947843529</v>
      </c>
      <c r="P12" s="33">
        <f t="shared" si="3"/>
        <v>0.111</v>
      </c>
      <c r="Q12" s="4"/>
      <c r="R12" s="4"/>
      <c r="S12" s="4">
        <v>7.5351053159478432E-2</v>
      </c>
      <c r="T12" s="33">
        <f t="shared" si="4"/>
        <v>0.88800000000000001</v>
      </c>
      <c r="U12" s="4"/>
      <c r="V12" s="4"/>
      <c r="W12" s="4">
        <v>1.4669007021063189E-2</v>
      </c>
      <c r="X12" s="33">
        <f t="shared" si="5"/>
        <v>0.66600000000000004</v>
      </c>
      <c r="Y12" s="4"/>
      <c r="Z12" s="4"/>
      <c r="AA12" s="4">
        <v>0.14994984954864593</v>
      </c>
      <c r="AB12" s="33">
        <f t="shared" si="6"/>
        <v>0.66600000000000004</v>
      </c>
      <c r="AC12" s="4"/>
      <c r="AD12" s="4"/>
      <c r="AE12" s="4">
        <v>2.6705115346038113E-2</v>
      </c>
      <c r="AF12" s="33">
        <f t="shared" si="7"/>
        <v>0.111</v>
      </c>
      <c r="AG12" s="4"/>
      <c r="AH12" s="4"/>
      <c r="AI12" s="4">
        <v>0.16173520561685054</v>
      </c>
      <c r="AJ12" s="33">
        <f t="shared" si="8"/>
        <v>1</v>
      </c>
      <c r="AK12" s="4"/>
      <c r="AL12" s="4"/>
      <c r="AM12" s="4">
        <v>1.0656970912738215E-2</v>
      </c>
      <c r="AN12" s="33">
        <f t="shared" si="9"/>
        <v>0.66600000000000004</v>
      </c>
      <c r="AO12" s="4"/>
      <c r="AP12" s="4"/>
      <c r="AQ12" s="4">
        <v>9.5787362086258779E-2</v>
      </c>
      <c r="AR12" s="33">
        <f t="shared" si="10"/>
        <v>0.77700000000000002</v>
      </c>
      <c r="AS12" s="4"/>
      <c r="AT12" s="4"/>
      <c r="AU12" s="4">
        <v>7.6604814443329991E-2</v>
      </c>
      <c r="AV12" s="33">
        <f t="shared" si="11"/>
        <v>0.77700000000000002</v>
      </c>
      <c r="AW12" s="4"/>
      <c r="AX12" s="4"/>
      <c r="AY12" s="4">
        <v>0.13540621865596789</v>
      </c>
      <c r="AZ12" s="33">
        <f t="shared" si="12"/>
        <v>0.77700000000000002</v>
      </c>
      <c r="BA12" s="190"/>
      <c r="BC12" s="9"/>
    </row>
    <row r="13" spans="2:55">
      <c r="B13" s="189">
        <v>10</v>
      </c>
      <c r="C13" s="4">
        <v>7.1400433326767779E-2</v>
      </c>
      <c r="D13" s="33">
        <f t="shared" si="0"/>
        <v>0</v>
      </c>
      <c r="E13" s="4"/>
      <c r="F13" s="4"/>
      <c r="G13" s="4">
        <v>1.5363403584794169E-2</v>
      </c>
      <c r="H13" s="33">
        <f t="shared" si="1"/>
        <v>0</v>
      </c>
      <c r="I13" s="4"/>
      <c r="J13" s="4"/>
      <c r="K13" s="4">
        <v>3.9393342525113256E-2</v>
      </c>
      <c r="L13" s="33">
        <f t="shared" si="2"/>
        <v>0</v>
      </c>
      <c r="M13" s="4"/>
      <c r="N13" s="4"/>
      <c r="O13" s="4">
        <v>9.3263738428205636E-2</v>
      </c>
      <c r="P13" s="33">
        <f t="shared" si="3"/>
        <v>0</v>
      </c>
      <c r="Q13" s="4"/>
      <c r="R13" s="4"/>
      <c r="S13" s="4">
        <v>8.3809336222178454E-2</v>
      </c>
      <c r="T13" s="33">
        <f t="shared" si="4"/>
        <v>1</v>
      </c>
      <c r="U13" s="4"/>
      <c r="V13" s="4"/>
      <c r="W13" s="4">
        <v>1.1325585975970061E-2</v>
      </c>
      <c r="X13" s="33">
        <f t="shared" si="5"/>
        <v>0.222</v>
      </c>
      <c r="Y13" s="4"/>
      <c r="Z13" s="4"/>
      <c r="AA13" s="4">
        <v>0.15649005318101242</v>
      </c>
      <c r="AB13" s="33">
        <f t="shared" si="6"/>
        <v>0.88800000000000001</v>
      </c>
      <c r="AC13" s="4"/>
      <c r="AD13" s="4"/>
      <c r="AE13" s="4">
        <v>2.2454205239314556E-2</v>
      </c>
      <c r="AF13" s="33">
        <f t="shared" si="7"/>
        <v>0</v>
      </c>
      <c r="AG13" s="4"/>
      <c r="AH13" s="4"/>
      <c r="AI13" s="4">
        <v>0.13246011424069332</v>
      </c>
      <c r="AJ13" s="33">
        <f t="shared" si="8"/>
        <v>0.77700000000000002</v>
      </c>
      <c r="AK13" s="4"/>
      <c r="AL13" s="4"/>
      <c r="AM13" s="4">
        <v>2.1173921607248375E-2</v>
      </c>
      <c r="AN13" s="33">
        <f t="shared" si="9"/>
        <v>1</v>
      </c>
      <c r="AO13" s="4"/>
      <c r="AP13" s="4"/>
      <c r="AQ13" s="4">
        <v>0.10705140831199528</v>
      </c>
      <c r="AR13" s="33">
        <f t="shared" si="10"/>
        <v>1</v>
      </c>
      <c r="AS13" s="4"/>
      <c r="AT13" s="4"/>
      <c r="AU13" s="4">
        <v>7.7801851487098686E-2</v>
      </c>
      <c r="AV13" s="33">
        <f t="shared" si="11"/>
        <v>0.88800000000000001</v>
      </c>
      <c r="AW13" s="4"/>
      <c r="AX13" s="4"/>
      <c r="AY13" s="4">
        <v>0.16830805593854639</v>
      </c>
      <c r="AZ13" s="33">
        <f t="shared" si="12"/>
        <v>1</v>
      </c>
      <c r="BA13" s="190"/>
      <c r="BC13" s="9"/>
    </row>
    <row r="14" spans="2:55">
      <c r="B14" s="189"/>
      <c r="C14" s="4">
        <f>AVERAGE(C4:C13)</f>
        <v>0.11359999463076245</v>
      </c>
      <c r="D14" s="4"/>
      <c r="E14" s="4"/>
      <c r="F14" s="4"/>
      <c r="G14" s="4">
        <f t="shared" ref="G14:AY14" si="13">AVERAGE(G4:G13)</f>
        <v>2.3324648200503496E-2</v>
      </c>
      <c r="H14" s="4"/>
      <c r="I14" s="4"/>
      <c r="J14" s="4"/>
      <c r="K14" s="4">
        <f t="shared" si="13"/>
        <v>4.5864934648617996E-2</v>
      </c>
      <c r="L14" s="4"/>
      <c r="M14" s="4"/>
      <c r="N14" s="4"/>
      <c r="O14" s="4">
        <f t="shared" si="13"/>
        <v>0.14432500457440059</v>
      </c>
      <c r="P14" s="4"/>
      <c r="Q14" s="4"/>
      <c r="R14" s="4"/>
      <c r="S14" s="4">
        <f t="shared" si="13"/>
        <v>6.9006716326169143E-2</v>
      </c>
      <c r="T14" s="4"/>
      <c r="U14" s="4"/>
      <c r="V14" s="4"/>
      <c r="W14" s="4">
        <f t="shared" si="13"/>
        <v>1.3401733025761503E-2</v>
      </c>
      <c r="X14" s="4"/>
      <c r="Y14" s="4"/>
      <c r="Z14" s="4"/>
      <c r="AA14" s="4">
        <f t="shared" si="13"/>
        <v>0.13833334597026697</v>
      </c>
      <c r="AB14" s="4"/>
      <c r="AC14" s="4"/>
      <c r="AD14" s="4"/>
      <c r="AE14" s="4">
        <f t="shared" si="13"/>
        <v>3.3121515884822407E-2</v>
      </c>
      <c r="AF14" s="4"/>
      <c r="AG14" s="4"/>
      <c r="AH14" s="4"/>
      <c r="AI14" s="4">
        <f t="shared" si="13"/>
        <v>0.12902555823692097</v>
      </c>
      <c r="AJ14" s="4"/>
      <c r="AK14" s="4"/>
      <c r="AL14" s="4"/>
      <c r="AM14" s="4">
        <f t="shared" si="13"/>
        <v>8.7974532902733629E-3</v>
      </c>
      <c r="AN14" s="4"/>
      <c r="AO14" s="4"/>
      <c r="AP14" s="4"/>
      <c r="AQ14" s="4">
        <f t="shared" si="13"/>
        <v>8.6253718685629893E-2</v>
      </c>
      <c r="AR14" s="4"/>
      <c r="AS14" s="4"/>
      <c r="AT14" s="4"/>
      <c r="AU14" s="4">
        <f t="shared" si="13"/>
        <v>7.4080223271733886E-2</v>
      </c>
      <c r="AV14" s="4"/>
      <c r="AW14" s="4"/>
      <c r="AX14" s="4"/>
      <c r="AY14" s="4">
        <f t="shared" si="13"/>
        <v>0.12093676468186942</v>
      </c>
      <c r="AZ14" s="4"/>
      <c r="BA14" s="190"/>
    </row>
    <row r="15" spans="2:55">
      <c r="B15" s="189" t="s">
        <v>76</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190"/>
    </row>
    <row r="16" spans="2:55">
      <c r="B16" s="189" t="s">
        <v>77</v>
      </c>
      <c r="C16" s="238">
        <v>8.5406464250734573E-2</v>
      </c>
      <c r="D16" s="33">
        <f>PERCENTRANK(C$16:C$20,C16)</f>
        <v>0</v>
      </c>
      <c r="E16" s="4"/>
      <c r="F16" s="4"/>
      <c r="G16" s="238">
        <v>1.9588638589618023E-2</v>
      </c>
      <c r="H16" s="33">
        <f>PERCENTRANK(G$16:G$20,G16)</f>
        <v>0.25</v>
      </c>
      <c r="I16" s="4"/>
      <c r="J16" s="4"/>
      <c r="K16" s="238">
        <v>3.7414299706170426E-2</v>
      </c>
      <c r="L16" s="33">
        <f>PERCENTRANK(K$16:K$20,K16)</f>
        <v>0.25</v>
      </c>
      <c r="M16" s="4"/>
      <c r="N16" s="4"/>
      <c r="O16" s="238">
        <v>0.23996082272282077</v>
      </c>
      <c r="P16" s="33">
        <f>PERCENTRANK(O$16:O$20,O16)</f>
        <v>1</v>
      </c>
      <c r="Q16" s="4"/>
      <c r="R16" s="4"/>
      <c r="S16" s="238">
        <v>5.7002938295788445E-2</v>
      </c>
      <c r="T16" s="33">
        <f>PERCENTRANK(S$16:S$20,S16)</f>
        <v>0</v>
      </c>
      <c r="U16" s="4"/>
      <c r="V16" s="4"/>
      <c r="W16" s="238">
        <v>5.0930460333006855E-3</v>
      </c>
      <c r="X16" s="33">
        <f>PERCENTRANK(W$16:W$20,W16)</f>
        <v>0</v>
      </c>
      <c r="Y16" s="4"/>
      <c r="Z16" s="4"/>
      <c r="AA16" s="238">
        <v>0.13437806072477962</v>
      </c>
      <c r="AB16" s="33">
        <f>PERCENTRANK(AA$16:AA$20,AA16)</f>
        <v>0.25</v>
      </c>
      <c r="AC16" s="4"/>
      <c r="AD16" s="4"/>
      <c r="AE16" s="238">
        <v>3.349657198824682E-2</v>
      </c>
      <c r="AF16" s="33">
        <f>PERCENTRANK(AE$16:AE$20,AE16)</f>
        <v>0.75</v>
      </c>
      <c r="AG16" s="4"/>
      <c r="AH16" s="4"/>
      <c r="AI16" s="239">
        <v>9.755142017629774E-2</v>
      </c>
      <c r="AJ16" s="33">
        <f>PERCENTRANK(AI$16:AI$20,AI16)</f>
        <v>0</v>
      </c>
      <c r="AK16" s="4"/>
      <c r="AL16" s="4"/>
      <c r="AM16" s="239">
        <v>1.2536728697355535E-2</v>
      </c>
      <c r="AN16" s="33">
        <f>PERCENTRANK(AM$16:AM$20,AM16)</f>
        <v>0.75</v>
      </c>
      <c r="AO16" s="4"/>
      <c r="AP16" s="4"/>
      <c r="AQ16" s="239">
        <v>0.10264446620959843</v>
      </c>
      <c r="AR16" s="33">
        <f>PERCENTRANK(AQ$16:AQ$20,AQ16)</f>
        <v>1</v>
      </c>
      <c r="AS16" s="4"/>
      <c r="AT16" s="4"/>
      <c r="AU16" s="239">
        <v>6.4250734573947102E-2</v>
      </c>
      <c r="AV16" s="33">
        <f>PERCENTRANK(AU$16:AU$20,AU16)</f>
        <v>0</v>
      </c>
      <c r="AW16" s="4"/>
      <c r="AX16" s="4"/>
      <c r="AY16" s="239">
        <v>0.11067580803134182</v>
      </c>
      <c r="AZ16" s="33">
        <f>PERCENTRANK(AY$16:AY$20,AY16)</f>
        <v>0.25</v>
      </c>
      <c r="BA16" s="190"/>
      <c r="BC16" s="9"/>
    </row>
    <row r="17" spans="2:55">
      <c r="B17" s="189" t="s">
        <v>53</v>
      </c>
      <c r="C17" s="238">
        <v>0.10256410256410255</v>
      </c>
      <c r="D17" s="33">
        <f>PERCENTRANK(C$16:C$20,C17)</f>
        <v>0.5</v>
      </c>
      <c r="E17" s="4"/>
      <c r="F17" s="33"/>
      <c r="G17" s="238">
        <v>1.8761726078799248E-2</v>
      </c>
      <c r="H17" s="33">
        <f>PERCENTRANK(G$16:G$20,G17)</f>
        <v>0</v>
      </c>
      <c r="I17" s="4"/>
      <c r="J17" s="33"/>
      <c r="K17" s="238">
        <v>4.9874921826141332E-2</v>
      </c>
      <c r="L17" s="33">
        <f>PERCENTRANK(K$16:K$20,K17)</f>
        <v>1</v>
      </c>
      <c r="M17" s="4"/>
      <c r="N17" s="33"/>
      <c r="O17" s="238">
        <v>0.13758599124452783</v>
      </c>
      <c r="P17" s="33">
        <f>PERCENTRANK(O$16:O$20,O17)</f>
        <v>0.5</v>
      </c>
      <c r="Q17" s="4"/>
      <c r="R17" s="4"/>
      <c r="S17" s="238">
        <v>6.0037523452157592E-2</v>
      </c>
      <c r="T17" s="33">
        <f>PERCENTRANK(S$16:S$20,S17)</f>
        <v>0.25</v>
      </c>
      <c r="U17" s="4"/>
      <c r="V17" s="4"/>
      <c r="W17" s="238">
        <v>9.6935584740462793E-3</v>
      </c>
      <c r="X17" s="33">
        <f>PERCENTRANK(W$16:W$20,W17)</f>
        <v>0.25</v>
      </c>
      <c r="Y17" s="4"/>
      <c r="Z17" s="4"/>
      <c r="AA17" s="238">
        <v>0.14759224515322078</v>
      </c>
      <c r="AB17" s="33">
        <f>PERCENTRANK(AA$16:AA$20,AA17)</f>
        <v>0.75</v>
      </c>
      <c r="AC17" s="4"/>
      <c r="AD17" s="4"/>
      <c r="AE17" s="238">
        <v>3.1894934333958722E-2</v>
      </c>
      <c r="AF17" s="33">
        <f>PERCENTRANK(AE$16:AE$20,AE17)</f>
        <v>0.5</v>
      </c>
      <c r="AG17" s="4"/>
      <c r="AH17" s="4"/>
      <c r="AI17" s="239">
        <v>0.11819887429643526</v>
      </c>
      <c r="AJ17" s="33">
        <f>PERCENTRANK(AI$16:AI$20,AI17)</f>
        <v>0.25</v>
      </c>
      <c r="AK17" s="4"/>
      <c r="AL17" s="4"/>
      <c r="AM17" s="239">
        <v>1.016260162601626E-2</v>
      </c>
      <c r="AN17" s="33">
        <f>PERCENTRANK(AM$16:AM$20,AM17)</f>
        <v>0.5</v>
      </c>
      <c r="AO17" s="4"/>
      <c r="AP17" s="4"/>
      <c r="AQ17" s="239">
        <v>8.896185115697311E-2</v>
      </c>
      <c r="AR17" s="33">
        <f>PERCENTRANK(AQ$16:AQ$20,AQ17)</f>
        <v>0.5</v>
      </c>
      <c r="AS17" s="4"/>
      <c r="AT17" s="4"/>
      <c r="AU17" s="239">
        <v>7.5203252032520318E-2</v>
      </c>
      <c r="AV17" s="33">
        <f>PERCENTRANK(AU$16:AU$20,AU17)</f>
        <v>0.5</v>
      </c>
      <c r="AW17" s="4"/>
      <c r="AX17" s="4"/>
      <c r="AY17" s="239">
        <v>0.14946841776110067</v>
      </c>
      <c r="AZ17" s="33">
        <f>PERCENTRANK(AY$16:AY$20,AY17)</f>
        <v>1</v>
      </c>
      <c r="BA17" s="190"/>
      <c r="BC17" s="9"/>
    </row>
    <row r="18" spans="2:55">
      <c r="B18" s="189" t="s">
        <v>54</v>
      </c>
      <c r="C18" s="238">
        <v>0.10204407537527946</v>
      </c>
      <c r="D18" s="33">
        <f>PERCENTRANK(C$16:C$20,C18)</f>
        <v>0.25</v>
      </c>
      <c r="E18" s="4"/>
      <c r="F18" s="33"/>
      <c r="G18" s="238">
        <v>2.4273395081443626E-2</v>
      </c>
      <c r="H18" s="33">
        <f>PERCENTRANK(G$16:G$20,G18)</f>
        <v>0.75</v>
      </c>
      <c r="I18" s="4"/>
      <c r="J18" s="33"/>
      <c r="K18" s="238">
        <v>4.7748323219418708E-2</v>
      </c>
      <c r="L18" s="33">
        <f>PERCENTRANK(K$16:K$20,K18)</f>
        <v>0.75</v>
      </c>
      <c r="M18" s="4"/>
      <c r="N18" s="33"/>
      <c r="O18" s="238">
        <v>9.7572660491855631E-2</v>
      </c>
      <c r="P18" s="33">
        <f>PERCENTRANK(O$16:O$20,O18)</f>
        <v>0</v>
      </c>
      <c r="Q18" s="4"/>
      <c r="R18" s="4"/>
      <c r="S18" s="238">
        <v>8.0964548067710002E-2</v>
      </c>
      <c r="T18" s="33">
        <f>PERCENTRANK(S$16:S$20,S18)</f>
        <v>0.75</v>
      </c>
      <c r="U18" s="4"/>
      <c r="V18" s="4"/>
      <c r="W18" s="238">
        <v>1.5011178537208559E-2</v>
      </c>
      <c r="X18" s="33">
        <f>PERCENTRANK(W$16:W$20,W18)</f>
        <v>0.5</v>
      </c>
      <c r="Y18" s="4"/>
      <c r="Z18" s="4"/>
      <c r="AA18" s="238">
        <v>0.1521877994251038</v>
      </c>
      <c r="AB18" s="33">
        <f>PERCENTRANK(AA$16:AA$20,AA18)</f>
        <v>1</v>
      </c>
      <c r="AC18" s="4"/>
      <c r="AD18" s="4"/>
      <c r="AE18" s="238">
        <v>2.9223890130948577E-2</v>
      </c>
      <c r="AF18" s="33">
        <f>PERCENTRANK(AE$16:AE$20,AE18)</f>
        <v>0.25</v>
      </c>
      <c r="AG18" s="4"/>
      <c r="AH18" s="4"/>
      <c r="AI18" s="239">
        <v>0.14068987543915679</v>
      </c>
      <c r="AJ18" s="33">
        <f>PERCENTRANK(AI$16:AI$20,AI18)</f>
        <v>0.75</v>
      </c>
      <c r="AK18" s="4"/>
      <c r="AL18" s="4"/>
      <c r="AM18" s="239">
        <v>1.628872564675822E-2</v>
      </c>
      <c r="AN18" s="33">
        <f>PERCENTRANK(AM$16:AM$20,AM18)</f>
        <v>1</v>
      </c>
      <c r="AO18" s="4"/>
      <c r="AP18" s="4"/>
      <c r="AQ18" s="239">
        <v>9.5336953050143725E-2</v>
      </c>
      <c r="AR18" s="33">
        <f>PERCENTRANK(AQ$16:AQ$20,AQ18)</f>
        <v>0.75</v>
      </c>
      <c r="AS18" s="4"/>
      <c r="AT18" s="4"/>
      <c r="AU18" s="239">
        <v>7.6812519961673584E-2</v>
      </c>
      <c r="AV18" s="33">
        <f>PERCENTRANK(AU$16:AU$20,AU18)</f>
        <v>0.75</v>
      </c>
      <c r="AW18" s="4"/>
      <c r="AX18" s="4"/>
      <c r="AY18" s="239">
        <v>0.12200574896199297</v>
      </c>
      <c r="AZ18" s="33">
        <f>PERCENTRANK(AY$16:AY$20,AY18)</f>
        <v>0.75</v>
      </c>
      <c r="BA18" s="190"/>
      <c r="BC18" s="9"/>
    </row>
    <row r="19" spans="2:55">
      <c r="B19" s="189" t="s">
        <v>55</v>
      </c>
      <c r="C19" s="238">
        <v>0.11079602997771927</v>
      </c>
      <c r="D19" s="33">
        <f>PERCENTRANK(C$16:C$20,C19)</f>
        <v>0.75</v>
      </c>
      <c r="E19" s="4"/>
      <c r="F19" s="33"/>
      <c r="G19" s="238">
        <v>2.450881101883735E-2</v>
      </c>
      <c r="H19" s="33">
        <f>PERCENTRANK(G$16:G$20,G19)</f>
        <v>1</v>
      </c>
      <c r="I19" s="4"/>
      <c r="J19" s="33"/>
      <c r="K19" s="238">
        <v>3.8484909864290054E-2</v>
      </c>
      <c r="L19" s="33">
        <f>PERCENTRANK(K$16:K$20,K19)</f>
        <v>0.5</v>
      </c>
      <c r="M19" s="4"/>
      <c r="N19" s="33"/>
      <c r="O19" s="238">
        <v>0.11221389507798259</v>
      </c>
      <c r="P19" s="33">
        <f>PERCENTRANK(O$16:O$20,O19)</f>
        <v>0.25</v>
      </c>
      <c r="Q19" s="4"/>
      <c r="R19" s="4"/>
      <c r="S19" s="238">
        <v>7.7780028357302008E-2</v>
      </c>
      <c r="T19" s="33">
        <f>PERCENTRANK(S$16:S$20,S19)</f>
        <v>0.5</v>
      </c>
      <c r="U19" s="4"/>
      <c r="V19" s="4"/>
      <c r="W19" s="238">
        <v>1.9039902774964555E-2</v>
      </c>
      <c r="X19" s="33">
        <f>PERCENTRANK(W$16:W$20,W19)</f>
        <v>0.75</v>
      </c>
      <c r="Y19" s="4"/>
      <c r="Z19" s="4"/>
      <c r="AA19" s="238">
        <v>0.14482479238403889</v>
      </c>
      <c r="AB19" s="33">
        <f>PERCENTRANK(AA$16:AA$20,AA19)</f>
        <v>0.5</v>
      </c>
      <c r="AC19" s="4"/>
      <c r="AD19" s="4"/>
      <c r="AE19" s="238">
        <v>2.8559854162446829E-2</v>
      </c>
      <c r="AF19" s="33">
        <f>PERCENTRANK(AE$16:AE$20,AE19)</f>
        <v>0</v>
      </c>
      <c r="AG19" s="4"/>
      <c r="AH19" s="4"/>
      <c r="AI19" s="239">
        <v>0.17541016811829047</v>
      </c>
      <c r="AJ19" s="33">
        <f>PERCENTRANK(AI$16:AI$20,AI19)</f>
        <v>1</v>
      </c>
      <c r="AK19" s="4"/>
      <c r="AL19" s="4"/>
      <c r="AM19" s="239">
        <v>1.0127607859023698E-3</v>
      </c>
      <c r="AN19" s="33">
        <f>PERCENTRANK(AM$16:AM$20,AM19)</f>
        <v>0.25</v>
      </c>
      <c r="AO19" s="4"/>
      <c r="AP19" s="4"/>
      <c r="AQ19" s="239">
        <v>8.729997974478429E-2</v>
      </c>
      <c r="AR19" s="33">
        <f>PERCENTRANK(AQ$16:AQ$20,AQ19)</f>
        <v>0.25</v>
      </c>
      <c r="AS19" s="4"/>
      <c r="AT19" s="4"/>
      <c r="AU19" s="239">
        <v>7.271622442779016E-2</v>
      </c>
      <c r="AV19" s="33">
        <f>PERCENTRANK(AU$16:AU$20,AU19)</f>
        <v>0.25</v>
      </c>
      <c r="AW19" s="4"/>
      <c r="AX19" s="4"/>
      <c r="AY19" s="239">
        <v>0.10735264330565121</v>
      </c>
      <c r="AZ19" s="33">
        <f>PERCENTRANK(AY$16:AY$20,AY19)</f>
        <v>0</v>
      </c>
      <c r="BA19" s="190"/>
      <c r="BC19" s="9"/>
    </row>
    <row r="20" spans="2:55">
      <c r="B20" s="189" t="s">
        <v>78</v>
      </c>
      <c r="C20" s="238">
        <v>0.13645484949832776</v>
      </c>
      <c r="D20" s="33">
        <f>PERCENTRANK(C$16:C$20,C20)</f>
        <v>1</v>
      </c>
      <c r="E20" s="4"/>
      <c r="F20" s="33"/>
      <c r="G20" s="238">
        <v>2.1739130434782608E-2</v>
      </c>
      <c r="H20" s="33">
        <f>PERCENTRANK(G$16:G$20,G20)</f>
        <v>0.5</v>
      </c>
      <c r="I20" s="4"/>
      <c r="J20" s="33"/>
      <c r="K20" s="238">
        <v>3.2107023411371234E-2</v>
      </c>
      <c r="L20" s="33">
        <f>PERCENTRANK(K$16:K$20,K20)</f>
        <v>0</v>
      </c>
      <c r="M20" s="4"/>
      <c r="N20" s="33"/>
      <c r="O20" s="238">
        <v>0.14481605351170568</v>
      </c>
      <c r="P20" s="33">
        <f>PERCENTRANK(O$16:O$20,O20)</f>
        <v>0.75</v>
      </c>
      <c r="Q20" s="4"/>
      <c r="R20" s="4"/>
      <c r="S20" s="238">
        <v>9.0969899665551843E-2</v>
      </c>
      <c r="T20" s="33">
        <f>PERCENTRANK(S$16:S$20,S20)</f>
        <v>1</v>
      </c>
      <c r="U20" s="4"/>
      <c r="V20" s="4"/>
      <c r="W20" s="238">
        <v>2.3411371237458192E-2</v>
      </c>
      <c r="X20" s="33">
        <f>PERCENTRANK(W$16:W$20,W20)</f>
        <v>1</v>
      </c>
      <c r="Y20" s="4"/>
      <c r="Z20" s="4"/>
      <c r="AA20" s="238">
        <v>9.9331103678929764E-2</v>
      </c>
      <c r="AB20" s="33">
        <f>PERCENTRANK(AA$16:AA$20,AA20)</f>
        <v>0</v>
      </c>
      <c r="AC20" s="4"/>
      <c r="AD20" s="4"/>
      <c r="AE20" s="238">
        <v>3.5117056856187288E-2</v>
      </c>
      <c r="AF20" s="33">
        <f>PERCENTRANK(AE$16:AE$20,AE20)</f>
        <v>1</v>
      </c>
      <c r="AG20" s="4"/>
      <c r="AH20" s="4"/>
      <c r="AI20" s="239">
        <v>0.13846153846153847</v>
      </c>
      <c r="AJ20" s="33">
        <f>PERCENTRANK(AI$16:AI$20,AI20)</f>
        <v>0.5</v>
      </c>
      <c r="AK20" s="4"/>
      <c r="AL20" s="4"/>
      <c r="AM20" s="239">
        <v>0</v>
      </c>
      <c r="AN20" s="33">
        <f>PERCENTRANK(AM$16:AM$20,AM20)</f>
        <v>0</v>
      </c>
      <c r="AO20" s="4"/>
      <c r="AP20" s="4"/>
      <c r="AQ20" s="239">
        <v>6.9230769230769235E-2</v>
      </c>
      <c r="AR20" s="33">
        <f>PERCENTRANK(AQ$16:AQ$20,AQ20)</f>
        <v>0</v>
      </c>
      <c r="AS20" s="4"/>
      <c r="AT20" s="4"/>
      <c r="AU20" s="239">
        <v>8.729096989966556E-2</v>
      </c>
      <c r="AV20" s="33">
        <f>PERCENTRANK(AU$16:AU$20,AU20)</f>
        <v>1</v>
      </c>
      <c r="AW20" s="4"/>
      <c r="AX20" s="4"/>
      <c r="AY20" s="239">
        <v>0.11906354515050167</v>
      </c>
      <c r="AZ20" s="33">
        <f>PERCENTRANK(AY$16:AY$20,AY20)</f>
        <v>0.5</v>
      </c>
      <c r="BA20" s="190"/>
      <c r="BC20" s="9"/>
    </row>
    <row r="21" spans="2:55">
      <c r="B21" s="189"/>
      <c r="C21" s="238">
        <f>AVERAGE(C16:C20)</f>
        <v>0.10745310433323271</v>
      </c>
      <c r="D21" s="238"/>
      <c r="E21" s="238"/>
      <c r="F21" s="238"/>
      <c r="G21" s="238">
        <f t="shared" ref="G21:AY21" si="14">AVERAGE(G16:G20)</f>
        <v>2.1774340240696171E-2</v>
      </c>
      <c r="H21" s="238"/>
      <c r="I21" s="238"/>
      <c r="J21" s="238"/>
      <c r="K21" s="238">
        <f t="shared" si="14"/>
        <v>4.1125895605478344E-2</v>
      </c>
      <c r="L21" s="238"/>
      <c r="M21" s="238"/>
      <c r="N21" s="238"/>
      <c r="O21" s="238">
        <f t="shared" si="14"/>
        <v>0.14642988460977852</v>
      </c>
      <c r="P21" s="238"/>
      <c r="Q21" s="238"/>
      <c r="R21" s="238"/>
      <c r="S21" s="238">
        <f t="shared" si="14"/>
        <v>7.3350987567701989E-2</v>
      </c>
      <c r="T21" s="238"/>
      <c r="U21" s="238"/>
      <c r="V21" s="238"/>
      <c r="W21" s="238">
        <f t="shared" si="14"/>
        <v>1.4449811411395655E-2</v>
      </c>
      <c r="X21" s="238"/>
      <c r="Y21" s="238"/>
      <c r="Z21" s="238"/>
      <c r="AA21" s="238">
        <f t="shared" si="14"/>
        <v>0.13566280027321459</v>
      </c>
      <c r="AB21" s="238"/>
      <c r="AC21" s="238"/>
      <c r="AD21" s="238"/>
      <c r="AE21" s="238">
        <f t="shared" si="14"/>
        <v>3.1658461494357651E-2</v>
      </c>
      <c r="AF21" s="238"/>
      <c r="AG21" s="238"/>
      <c r="AH21" s="238"/>
      <c r="AI21" s="238">
        <f t="shared" si="14"/>
        <v>0.13406237529834372</v>
      </c>
      <c r="AJ21" s="238"/>
      <c r="AK21" s="238"/>
      <c r="AL21" s="238"/>
      <c r="AM21" s="238">
        <f t="shared" si="14"/>
        <v>8.0001633512064765E-3</v>
      </c>
      <c r="AN21" s="238"/>
      <c r="AO21" s="238"/>
      <c r="AP21" s="238"/>
      <c r="AQ21" s="238">
        <f t="shared" si="14"/>
        <v>8.8694803878453743E-2</v>
      </c>
      <c r="AR21" s="238"/>
      <c r="AS21" s="238"/>
      <c r="AT21" s="238"/>
      <c r="AU21" s="238">
        <f t="shared" si="14"/>
        <v>7.5254740179119345E-2</v>
      </c>
      <c r="AV21" s="238"/>
      <c r="AW21" s="238"/>
      <c r="AX21" s="238"/>
      <c r="AY21" s="238">
        <f t="shared" si="14"/>
        <v>0.12171323264211767</v>
      </c>
      <c r="AZ21" s="4"/>
      <c r="BA21" s="190"/>
    </row>
    <row r="22" spans="2:55">
      <c r="B22" s="189" t="s">
        <v>79</v>
      </c>
      <c r="C22" s="33"/>
      <c r="D22" s="238"/>
      <c r="E22" s="238"/>
      <c r="F22" s="238"/>
      <c r="G22" s="238"/>
      <c r="H22" s="238"/>
      <c r="I22" s="33"/>
      <c r="J22" s="33"/>
      <c r="K22" s="33"/>
      <c r="L22" s="33"/>
      <c r="M22" s="33"/>
      <c r="N22" s="33"/>
      <c r="O22" s="33"/>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190"/>
    </row>
    <row r="23" spans="2:55">
      <c r="B23" s="189" t="s">
        <v>57</v>
      </c>
      <c r="C23" s="4">
        <v>0.1074888226527571</v>
      </c>
      <c r="D23" s="33">
        <f>PERCENTRANK(C$23:C$36,C23)</f>
        <v>0.307</v>
      </c>
      <c r="E23" s="4"/>
      <c r="F23" s="238"/>
      <c r="G23" s="4">
        <v>2.1982116244411331E-2</v>
      </c>
      <c r="H23" s="33">
        <f>PERCENTRANK(G$23:G$36,G23)</f>
        <v>0.38400000000000001</v>
      </c>
      <c r="I23" s="4"/>
      <c r="J23" s="33"/>
      <c r="K23" s="4">
        <v>4.4895678092399409E-2</v>
      </c>
      <c r="L23" s="33">
        <f>PERCENTRANK(K$23:K$36,K23)</f>
        <v>0.61499999999999999</v>
      </c>
      <c r="M23" s="4"/>
      <c r="N23" s="33"/>
      <c r="O23" s="4">
        <v>0.13524590163934427</v>
      </c>
      <c r="P23" s="33">
        <f>PERCENTRANK(O$23:O$36,O23)</f>
        <v>0.76900000000000002</v>
      </c>
      <c r="Q23" s="4"/>
      <c r="R23" s="4"/>
      <c r="S23" s="4">
        <v>6.9299552906110298E-2</v>
      </c>
      <c r="T23" s="33">
        <f>PERCENTRANK(S$23:S$36,S23)</f>
        <v>0.46100000000000002</v>
      </c>
      <c r="U23" s="4"/>
      <c r="V23" s="4"/>
      <c r="W23" s="4">
        <v>1.3412816691505217E-2</v>
      </c>
      <c r="X23" s="33">
        <f>PERCENTRANK(W$23:W$36,W23)</f>
        <v>0.61499999999999999</v>
      </c>
      <c r="Y23" s="4"/>
      <c r="Z23" s="4"/>
      <c r="AA23" s="4">
        <v>0.14027570789865873</v>
      </c>
      <c r="AB23" s="33">
        <f>PERCENTRANK(AA$23:AA$36,AA23)</f>
        <v>0.46100000000000002</v>
      </c>
      <c r="AC23" s="4"/>
      <c r="AD23" s="4"/>
      <c r="AE23" s="4">
        <v>3.0178837555886736E-2</v>
      </c>
      <c r="AF23" s="33">
        <f>PERCENTRANK(AE$23:AE$36,AE23)</f>
        <v>0.38400000000000001</v>
      </c>
      <c r="AG23" s="4"/>
      <c r="AH23" s="4"/>
      <c r="AI23" s="4">
        <v>0.13077496274217587</v>
      </c>
      <c r="AJ23" s="33">
        <f>PERCENTRANK(AI$23:AI$36,AI23)</f>
        <v>0.53800000000000003</v>
      </c>
      <c r="AK23" s="4"/>
      <c r="AL23" s="4"/>
      <c r="AM23" s="4">
        <v>1.3599105812220567E-2</v>
      </c>
      <c r="AN23" s="33">
        <f>PERCENTRANK(AM$23:AM$36,AM23)</f>
        <v>0.53800000000000003</v>
      </c>
      <c r="AO23" s="4"/>
      <c r="AP23" s="4"/>
      <c r="AQ23" s="4">
        <v>8.5506706408345762E-2</v>
      </c>
      <c r="AR23" s="33">
        <f>PERCENTRANK(AQ$23:AQ$36,AQ23)</f>
        <v>0.61499999999999999</v>
      </c>
      <c r="AS23" s="4"/>
      <c r="AT23" s="4"/>
      <c r="AU23" s="4">
        <v>7.5633383010432195E-2</v>
      </c>
      <c r="AV23" s="33">
        <f>PERCENTRANK(AU$23:AU$36,AU23)</f>
        <v>0.46100000000000002</v>
      </c>
      <c r="AW23" s="4"/>
      <c r="AX23" s="4"/>
      <c r="AY23" s="4">
        <v>0.13189269746646795</v>
      </c>
      <c r="AZ23" s="33">
        <f>PERCENTRANK(AY$23:AY$36,AY23)</f>
        <v>0.53800000000000003</v>
      </c>
      <c r="BA23" s="190"/>
      <c r="BC23" s="9"/>
    </row>
    <row r="24" spans="2:55">
      <c r="B24" s="189" t="s">
        <v>58</v>
      </c>
      <c r="C24" s="4">
        <v>0.1061381074168798</v>
      </c>
      <c r="D24" s="33">
        <f t="shared" ref="D24:D36" si="15">PERCENTRANK(C$23:C$36,C24)</f>
        <v>0.23</v>
      </c>
      <c r="E24" s="4"/>
      <c r="F24" s="238"/>
      <c r="G24" s="4">
        <v>2.100840336134454E-2</v>
      </c>
      <c r="H24" s="33">
        <f t="shared" ref="H24:H36" si="16">PERCENTRANK(G$23:G$36,G24)</f>
        <v>0.307</v>
      </c>
      <c r="I24" s="4"/>
      <c r="J24" s="33"/>
      <c r="K24" s="4">
        <v>4.4026306174643773E-2</v>
      </c>
      <c r="L24" s="33">
        <f t="shared" ref="L24:L36" si="17">PERCENTRANK(K$23:K$36,K24)</f>
        <v>0.38400000000000001</v>
      </c>
      <c r="M24" s="4"/>
      <c r="N24" s="33"/>
      <c r="O24" s="4">
        <v>0.13737668980635734</v>
      </c>
      <c r="P24" s="33">
        <f t="shared" ref="P24:P36" si="18">PERCENTRANK(O$23:O$36,O24)</f>
        <v>0.84599999999999997</v>
      </c>
      <c r="Q24" s="4"/>
      <c r="R24" s="4"/>
      <c r="S24" s="4">
        <v>6.9236390208257212E-2</v>
      </c>
      <c r="T24" s="33">
        <f t="shared" ref="T24:T36" si="19">PERCENTRANK(S$23:S$36,S24)</f>
        <v>0.38400000000000001</v>
      </c>
      <c r="U24" s="4"/>
      <c r="V24" s="4"/>
      <c r="W24" s="4">
        <v>1.3883814395323347E-2</v>
      </c>
      <c r="X24" s="33">
        <f t="shared" ref="X24:X36" si="20">PERCENTRANK(W$23:W$36,W24)</f>
        <v>0.69199999999999995</v>
      </c>
      <c r="Y24" s="4"/>
      <c r="Z24" s="4"/>
      <c r="AA24" s="4">
        <v>0.13975155279503107</v>
      </c>
      <c r="AB24" s="33">
        <f t="shared" ref="AB24:AB36" si="21">PERCENTRANK(AA$23:AA$36,AA24)</f>
        <v>0.38400000000000001</v>
      </c>
      <c r="AC24" s="4"/>
      <c r="AD24" s="4"/>
      <c r="AE24" s="4">
        <v>2.9959810010960906E-2</v>
      </c>
      <c r="AF24" s="33">
        <f t="shared" ref="AF24:AF36" si="22">PERCENTRANK(AE$23:AE$36,AE24)</f>
        <v>0.307</v>
      </c>
      <c r="AG24" s="4"/>
      <c r="AH24" s="4"/>
      <c r="AI24" s="4">
        <v>0.13043478260869568</v>
      </c>
      <c r="AJ24" s="33">
        <f t="shared" ref="AJ24:AJ36" si="23">PERCENTRANK(AI$23:AI$36,AI24)</f>
        <v>0.46100000000000002</v>
      </c>
      <c r="AK24" s="4"/>
      <c r="AL24" s="4"/>
      <c r="AM24" s="4">
        <v>1.3701132626963829E-2</v>
      </c>
      <c r="AN24" s="33">
        <f t="shared" ref="AN24:AN36" si="24">PERCENTRANK(AM$23:AM$36,AM24)</f>
        <v>0.69199999999999995</v>
      </c>
      <c r="AO24" s="4"/>
      <c r="AP24" s="4"/>
      <c r="AQ24" s="4">
        <v>8.5495067592254295E-2</v>
      </c>
      <c r="AR24" s="33">
        <f t="shared" ref="AR24:AR36" si="25">PERCENTRANK(AQ$23:AQ$36,AQ24)</f>
        <v>0.53800000000000003</v>
      </c>
      <c r="AS24" s="4"/>
      <c r="AT24" s="4"/>
      <c r="AU24" s="4">
        <v>7.5995615637559383E-2</v>
      </c>
      <c r="AV24" s="33">
        <f t="shared" ref="AV24:AV36" si="26">PERCENTRANK(AU$23:AU$36,AU24)</f>
        <v>0.61499999999999999</v>
      </c>
      <c r="AW24" s="4"/>
      <c r="AX24" s="4"/>
      <c r="AY24" s="4">
        <v>0.13317500913408845</v>
      </c>
      <c r="AZ24" s="33">
        <f t="shared" ref="AZ24:AZ36" si="27">PERCENTRANK(AY$23:AY$36,AY24)</f>
        <v>0.69199999999999995</v>
      </c>
      <c r="BA24" s="190"/>
    </row>
    <row r="25" spans="2:55">
      <c r="B25" s="189" t="s">
        <v>59</v>
      </c>
      <c r="C25" s="4">
        <v>0.11395881006864989</v>
      </c>
      <c r="D25" s="33">
        <f t="shared" si="15"/>
        <v>0.76900000000000002</v>
      </c>
      <c r="E25" s="4"/>
      <c r="F25" s="238"/>
      <c r="G25" s="4">
        <v>2.4256292906178489E-2</v>
      </c>
      <c r="H25" s="33">
        <f t="shared" si="16"/>
        <v>0.76900000000000002</v>
      </c>
      <c r="I25" s="4"/>
      <c r="J25" s="33"/>
      <c r="K25" s="4">
        <v>5.3546910755148738E-2</v>
      </c>
      <c r="L25" s="33">
        <f t="shared" si="17"/>
        <v>0.92300000000000004</v>
      </c>
      <c r="M25" s="4"/>
      <c r="N25" s="33"/>
      <c r="O25" s="4">
        <v>0.12837528604118995</v>
      </c>
      <c r="P25" s="33">
        <f t="shared" si="18"/>
        <v>0.61499999999999999</v>
      </c>
      <c r="Q25" s="4"/>
      <c r="R25" s="4"/>
      <c r="S25" s="4">
        <v>8.0320366132723114E-2</v>
      </c>
      <c r="T25" s="33">
        <f t="shared" si="19"/>
        <v>0.92300000000000004</v>
      </c>
      <c r="U25" s="4"/>
      <c r="V25" s="4"/>
      <c r="W25" s="4">
        <v>8.6956521739130436E-3</v>
      </c>
      <c r="X25" s="33">
        <f t="shared" si="20"/>
        <v>0</v>
      </c>
      <c r="Y25" s="4"/>
      <c r="Z25" s="4"/>
      <c r="AA25" s="4">
        <v>0.13386727688787187</v>
      </c>
      <c r="AB25" s="33">
        <f t="shared" si="21"/>
        <v>7.5999999999999998E-2</v>
      </c>
      <c r="AC25" s="4"/>
      <c r="AD25" s="4"/>
      <c r="AE25" s="4">
        <v>3.180778032036613E-2</v>
      </c>
      <c r="AF25" s="33">
        <f t="shared" si="22"/>
        <v>0.69199999999999995</v>
      </c>
      <c r="AG25" s="4"/>
      <c r="AH25" s="4"/>
      <c r="AI25" s="4">
        <v>0.14919908466819223</v>
      </c>
      <c r="AJ25" s="33">
        <f t="shared" si="23"/>
        <v>1</v>
      </c>
      <c r="AK25" s="4"/>
      <c r="AL25" s="4"/>
      <c r="AM25" s="4">
        <v>8.0091533180778034E-3</v>
      </c>
      <c r="AN25" s="33">
        <f t="shared" si="24"/>
        <v>0.23</v>
      </c>
      <c r="AO25" s="4"/>
      <c r="AP25" s="4"/>
      <c r="AQ25" s="4">
        <v>8.832951945080092E-2</v>
      </c>
      <c r="AR25" s="33">
        <f t="shared" si="25"/>
        <v>0.84599999999999997</v>
      </c>
      <c r="AS25" s="4"/>
      <c r="AT25" s="4"/>
      <c r="AU25" s="4">
        <v>6.7963386727688785E-2</v>
      </c>
      <c r="AV25" s="33">
        <f t="shared" si="26"/>
        <v>0</v>
      </c>
      <c r="AW25" s="4"/>
      <c r="AX25" s="4"/>
      <c r="AY25" s="4">
        <v>0.11189931350114417</v>
      </c>
      <c r="AZ25" s="33">
        <f t="shared" si="27"/>
        <v>7.5999999999999998E-2</v>
      </c>
      <c r="BA25" s="190"/>
    </row>
    <row r="26" spans="2:55">
      <c r="B26" s="189" t="s">
        <v>60</v>
      </c>
      <c r="C26" s="4">
        <v>0.11230706742485784</v>
      </c>
      <c r="D26" s="33">
        <f t="shared" si="15"/>
        <v>0.61499999999999999</v>
      </c>
      <c r="E26" s="4"/>
      <c r="F26" s="238"/>
      <c r="G26" s="4">
        <v>2.5792038992688872E-2</v>
      </c>
      <c r="H26" s="33">
        <f t="shared" si="16"/>
        <v>0.84599999999999997</v>
      </c>
      <c r="I26" s="4"/>
      <c r="J26" s="33"/>
      <c r="K26" s="4">
        <v>4.7116165718927704E-2</v>
      </c>
      <c r="L26" s="33">
        <f t="shared" si="17"/>
        <v>0.69199999999999995</v>
      </c>
      <c r="M26" s="4"/>
      <c r="N26" s="33"/>
      <c r="O26" s="4">
        <v>0.12632006498781478</v>
      </c>
      <c r="P26" s="33">
        <f t="shared" si="18"/>
        <v>0.46100000000000002</v>
      </c>
      <c r="Q26" s="4"/>
      <c r="R26" s="4"/>
      <c r="S26" s="4">
        <v>6.8237205523964256E-2</v>
      </c>
      <c r="T26" s="33">
        <f t="shared" si="19"/>
        <v>0.307</v>
      </c>
      <c r="U26" s="4"/>
      <c r="V26" s="4"/>
      <c r="W26" s="4">
        <v>1.1372867587327376E-2</v>
      </c>
      <c r="X26" s="33">
        <f t="shared" si="20"/>
        <v>0.38400000000000001</v>
      </c>
      <c r="Y26" s="4"/>
      <c r="Z26" s="4"/>
      <c r="AA26" s="4">
        <v>0.14195775792038995</v>
      </c>
      <c r="AB26" s="33">
        <f t="shared" si="21"/>
        <v>0.53800000000000003</v>
      </c>
      <c r="AC26" s="4"/>
      <c r="AD26" s="4"/>
      <c r="AE26" s="4">
        <v>3.2087733549959384E-2</v>
      </c>
      <c r="AF26" s="33">
        <f t="shared" si="22"/>
        <v>0.76900000000000002</v>
      </c>
      <c r="AG26" s="4"/>
      <c r="AH26" s="4"/>
      <c r="AI26" s="4">
        <v>0.14317627944760358</v>
      </c>
      <c r="AJ26" s="33">
        <f t="shared" si="23"/>
        <v>0.92300000000000004</v>
      </c>
      <c r="AK26" s="4"/>
      <c r="AL26" s="4"/>
      <c r="AM26" s="4">
        <v>6.295694557270512E-3</v>
      </c>
      <c r="AN26" s="33">
        <f t="shared" si="24"/>
        <v>0.153</v>
      </c>
      <c r="AO26" s="4"/>
      <c r="AP26" s="4"/>
      <c r="AQ26" s="4">
        <v>8.7733549959382623E-2</v>
      </c>
      <c r="AR26" s="33">
        <f t="shared" si="25"/>
        <v>0.76900000000000002</v>
      </c>
      <c r="AS26" s="4"/>
      <c r="AT26" s="4"/>
      <c r="AU26" s="4">
        <v>7.7173030056864336E-2</v>
      </c>
      <c r="AV26" s="33">
        <f t="shared" si="26"/>
        <v>0.69199999999999995</v>
      </c>
      <c r="AW26" s="4"/>
      <c r="AX26" s="4"/>
      <c r="AY26" s="4">
        <v>0.12043054427294882</v>
      </c>
      <c r="AZ26" s="33">
        <f t="shared" si="27"/>
        <v>0.23</v>
      </c>
      <c r="BA26" s="190"/>
    </row>
    <row r="27" spans="2:55">
      <c r="B27" s="189" t="s">
        <v>61</v>
      </c>
      <c r="C27" s="4">
        <v>0.10414539513988157</v>
      </c>
      <c r="D27" s="33">
        <f t="shared" si="15"/>
        <v>0.153</v>
      </c>
      <c r="E27" s="4"/>
      <c r="F27" s="238"/>
      <c r="G27" s="4">
        <v>2.3892178885031652E-2</v>
      </c>
      <c r="H27" s="33">
        <f t="shared" si="16"/>
        <v>0.69199999999999995</v>
      </c>
      <c r="I27" s="4"/>
      <c r="J27" s="33"/>
      <c r="K27" s="4">
        <v>4.2679191341637737E-2</v>
      </c>
      <c r="L27" s="33">
        <f t="shared" si="17"/>
        <v>0.23</v>
      </c>
      <c r="M27" s="4"/>
      <c r="N27" s="33"/>
      <c r="O27" s="4">
        <v>0.12497447416785788</v>
      </c>
      <c r="P27" s="33">
        <f t="shared" si="18"/>
        <v>0.23</v>
      </c>
      <c r="Q27" s="4"/>
      <c r="R27" s="4"/>
      <c r="S27" s="4">
        <v>7.2901776597917106E-2</v>
      </c>
      <c r="T27" s="33">
        <f t="shared" si="19"/>
        <v>0.84599999999999997</v>
      </c>
      <c r="U27" s="4"/>
      <c r="V27" s="4"/>
      <c r="W27" s="4">
        <v>1.6132325913824793E-2</v>
      </c>
      <c r="X27" s="33">
        <f t="shared" si="20"/>
        <v>0.84599999999999997</v>
      </c>
      <c r="Y27" s="4"/>
      <c r="Z27" s="4"/>
      <c r="AA27" s="4">
        <v>0.13763528691035329</v>
      </c>
      <c r="AB27" s="33">
        <f t="shared" si="21"/>
        <v>0.23</v>
      </c>
      <c r="AC27" s="4"/>
      <c r="AD27" s="4"/>
      <c r="AE27" s="4">
        <v>3.0835205227690423E-2</v>
      </c>
      <c r="AF27" s="33">
        <f t="shared" si="22"/>
        <v>0.46100000000000002</v>
      </c>
      <c r="AG27" s="4"/>
      <c r="AH27" s="4"/>
      <c r="AI27" s="4">
        <v>0.14171942005309374</v>
      </c>
      <c r="AJ27" s="33">
        <f t="shared" si="23"/>
        <v>0.76900000000000002</v>
      </c>
      <c r="AK27" s="4"/>
      <c r="AL27" s="4"/>
      <c r="AM27" s="4">
        <v>1.2660812742495406E-2</v>
      </c>
      <c r="AN27" s="33">
        <f t="shared" si="24"/>
        <v>0.38400000000000001</v>
      </c>
      <c r="AO27" s="4"/>
      <c r="AP27" s="4"/>
      <c r="AQ27" s="4">
        <v>8.7400449254645698E-2</v>
      </c>
      <c r="AR27" s="33">
        <f t="shared" si="25"/>
        <v>0.69199999999999995</v>
      </c>
      <c r="AS27" s="4"/>
      <c r="AT27" s="4"/>
      <c r="AU27" s="4">
        <v>6.8817643455176644E-2</v>
      </c>
      <c r="AV27" s="33">
        <f t="shared" si="26"/>
        <v>7.5999999999999998E-2</v>
      </c>
      <c r="AW27" s="4"/>
      <c r="AX27" s="4"/>
      <c r="AY27" s="4">
        <v>0.1360016336532571</v>
      </c>
      <c r="AZ27" s="33">
        <f t="shared" si="27"/>
        <v>0.76900000000000002</v>
      </c>
      <c r="BA27" s="190"/>
    </row>
    <row r="28" spans="2:55">
      <c r="B28" s="189" t="s">
        <v>62</v>
      </c>
      <c r="C28" s="4">
        <v>0.10908063300678222</v>
      </c>
      <c r="D28" s="33">
        <f t="shared" si="15"/>
        <v>0.46100000000000002</v>
      </c>
      <c r="E28" s="4"/>
      <c r="F28" s="238"/>
      <c r="G28" s="4">
        <v>2.3360964581763378E-2</v>
      </c>
      <c r="H28" s="33">
        <f t="shared" si="16"/>
        <v>0.53800000000000003</v>
      </c>
      <c r="I28" s="4"/>
      <c r="J28" s="33"/>
      <c r="K28" s="4">
        <v>4.2954031650339113E-2</v>
      </c>
      <c r="L28" s="33">
        <f t="shared" si="17"/>
        <v>0.307</v>
      </c>
      <c r="M28" s="4"/>
      <c r="N28" s="33"/>
      <c r="O28" s="4">
        <v>0.12565938206480784</v>
      </c>
      <c r="P28" s="33">
        <f t="shared" si="18"/>
        <v>0.38400000000000001</v>
      </c>
      <c r="Q28" s="4"/>
      <c r="R28" s="4"/>
      <c r="S28" s="4">
        <v>7.1590052750565195E-2</v>
      </c>
      <c r="T28" s="33">
        <f t="shared" si="19"/>
        <v>0.69199999999999995</v>
      </c>
      <c r="U28" s="4"/>
      <c r="V28" s="4"/>
      <c r="W28" s="4">
        <v>1.1303692539562924E-2</v>
      </c>
      <c r="X28" s="33">
        <f t="shared" si="20"/>
        <v>0.307</v>
      </c>
      <c r="Y28" s="4"/>
      <c r="Z28" s="4"/>
      <c r="AA28" s="4">
        <v>0.14958553127354937</v>
      </c>
      <c r="AB28" s="33">
        <f t="shared" si="21"/>
        <v>0.84599999999999997</v>
      </c>
      <c r="AC28" s="4"/>
      <c r="AD28" s="4"/>
      <c r="AE28" s="4">
        <v>3.1085154483798044E-2</v>
      </c>
      <c r="AF28" s="33">
        <f t="shared" si="22"/>
        <v>0.61499999999999999</v>
      </c>
      <c r="AG28" s="4"/>
      <c r="AH28" s="4"/>
      <c r="AI28" s="4">
        <v>0.12660135644310477</v>
      </c>
      <c r="AJ28" s="33">
        <f t="shared" si="23"/>
        <v>0.38400000000000001</v>
      </c>
      <c r="AK28" s="4"/>
      <c r="AL28" s="4"/>
      <c r="AM28" s="4">
        <v>2.3926149208741521E-2</v>
      </c>
      <c r="AN28" s="33">
        <f t="shared" si="24"/>
        <v>1</v>
      </c>
      <c r="AO28" s="4"/>
      <c r="AP28" s="4"/>
      <c r="AQ28" s="4">
        <v>7.9314242652599856E-2</v>
      </c>
      <c r="AR28" s="33">
        <f t="shared" si="25"/>
        <v>0</v>
      </c>
      <c r="AS28" s="4"/>
      <c r="AT28" s="4"/>
      <c r="AU28" s="4">
        <v>7.5169555388093445E-2</v>
      </c>
      <c r="AV28" s="33">
        <f t="shared" si="26"/>
        <v>0.38400000000000001</v>
      </c>
      <c r="AW28" s="4"/>
      <c r="AX28" s="4"/>
      <c r="AY28" s="4">
        <v>0.1303692539562924</v>
      </c>
      <c r="AZ28" s="33">
        <f t="shared" si="27"/>
        <v>0.46100000000000002</v>
      </c>
      <c r="BA28" s="190"/>
    </row>
    <row r="29" spans="2:55">
      <c r="B29" s="189" t="s">
        <v>63</v>
      </c>
      <c r="C29" s="4">
        <v>0.12007623888182974</v>
      </c>
      <c r="D29" s="33">
        <f t="shared" si="15"/>
        <v>0.92300000000000004</v>
      </c>
      <c r="E29" s="4"/>
      <c r="F29" s="238"/>
      <c r="G29" s="4">
        <v>2.3083439220669209E-2</v>
      </c>
      <c r="H29" s="33">
        <f t="shared" si="16"/>
        <v>0.46100000000000002</v>
      </c>
      <c r="I29" s="4"/>
      <c r="J29" s="33"/>
      <c r="K29" s="4">
        <v>5.3155442609063963E-2</v>
      </c>
      <c r="L29" s="33">
        <f t="shared" si="17"/>
        <v>0.84599999999999997</v>
      </c>
      <c r="M29" s="4"/>
      <c r="N29" s="33"/>
      <c r="O29" s="4">
        <v>0.14167725540025414</v>
      </c>
      <c r="P29" s="33">
        <f t="shared" si="18"/>
        <v>0.92300000000000004</v>
      </c>
      <c r="Q29" s="4"/>
      <c r="R29" s="4"/>
      <c r="S29" s="4">
        <v>7.0520965692503171E-2</v>
      </c>
      <c r="T29" s="33">
        <f t="shared" si="19"/>
        <v>0.61499999999999999</v>
      </c>
      <c r="U29" s="4"/>
      <c r="V29" s="4"/>
      <c r="W29" s="4">
        <v>1.0800508259212197E-2</v>
      </c>
      <c r="X29" s="33">
        <f t="shared" si="20"/>
        <v>0.23</v>
      </c>
      <c r="Y29" s="4"/>
      <c r="Z29" s="4"/>
      <c r="AA29" s="4">
        <v>0.13786531130876747</v>
      </c>
      <c r="AB29" s="33">
        <f t="shared" si="21"/>
        <v>0.307</v>
      </c>
      <c r="AC29" s="4"/>
      <c r="AD29" s="4"/>
      <c r="AE29" s="4">
        <v>3.3248623464633628E-2</v>
      </c>
      <c r="AF29" s="33">
        <f t="shared" si="22"/>
        <v>0.92300000000000004</v>
      </c>
      <c r="AG29" s="4"/>
      <c r="AH29" s="4"/>
      <c r="AI29" s="4">
        <v>0.1238881829733164</v>
      </c>
      <c r="AJ29" s="33">
        <f t="shared" si="23"/>
        <v>0.153</v>
      </c>
      <c r="AK29" s="4"/>
      <c r="AL29" s="4"/>
      <c r="AM29" s="4">
        <v>3.6001694197373992E-3</v>
      </c>
      <c r="AN29" s="33">
        <f t="shared" si="24"/>
        <v>7.5999999999999998E-2</v>
      </c>
      <c r="AO29" s="4"/>
      <c r="AP29" s="4"/>
      <c r="AQ29" s="4">
        <v>8.3650995340957227E-2</v>
      </c>
      <c r="AR29" s="33">
        <f t="shared" si="25"/>
        <v>0.307</v>
      </c>
      <c r="AS29" s="4"/>
      <c r="AT29" s="4"/>
      <c r="AU29" s="4">
        <v>7.9839051249470577E-2</v>
      </c>
      <c r="AV29" s="33">
        <f t="shared" si="26"/>
        <v>0.92300000000000004</v>
      </c>
      <c r="AW29" s="4"/>
      <c r="AX29" s="4"/>
      <c r="AY29" s="4">
        <v>0.11859381617958492</v>
      </c>
      <c r="AZ29" s="33">
        <f t="shared" si="27"/>
        <v>0.153</v>
      </c>
      <c r="BA29" s="190"/>
    </row>
    <row r="30" spans="2:55">
      <c r="B30" s="189" t="s">
        <v>64</v>
      </c>
      <c r="C30" s="4">
        <v>0.10804515319835153</v>
      </c>
      <c r="D30" s="33">
        <f t="shared" si="15"/>
        <v>0.38400000000000001</v>
      </c>
      <c r="E30" s="4"/>
      <c r="F30" s="239"/>
      <c r="G30" s="4">
        <v>2.060562623185809E-2</v>
      </c>
      <c r="H30" s="33">
        <f t="shared" si="16"/>
        <v>0.23</v>
      </c>
      <c r="I30" s="4"/>
      <c r="J30" s="4"/>
      <c r="K30" s="4">
        <v>4.4794839634474108E-2</v>
      </c>
      <c r="L30" s="33">
        <f t="shared" si="17"/>
        <v>0.53800000000000003</v>
      </c>
      <c r="M30" s="4"/>
      <c r="N30" s="4"/>
      <c r="O30" s="4">
        <v>0.11933345278623901</v>
      </c>
      <c r="P30" s="33">
        <f t="shared" si="18"/>
        <v>7.5999999999999998E-2</v>
      </c>
      <c r="Q30" s="4"/>
      <c r="R30" s="4"/>
      <c r="S30" s="4">
        <v>6.790897688586274E-2</v>
      </c>
      <c r="T30" s="33">
        <f t="shared" si="19"/>
        <v>0.23</v>
      </c>
      <c r="U30" s="4"/>
      <c r="V30" s="4"/>
      <c r="W30" s="4">
        <v>1.5051066117183301E-2</v>
      </c>
      <c r="X30" s="33">
        <f t="shared" si="20"/>
        <v>0.76900000000000002</v>
      </c>
      <c r="Y30" s="4"/>
      <c r="Z30" s="4"/>
      <c r="AA30" s="4">
        <v>0.15660275936212148</v>
      </c>
      <c r="AB30" s="33">
        <f t="shared" si="21"/>
        <v>1</v>
      </c>
      <c r="AC30" s="4"/>
      <c r="AD30" s="4"/>
      <c r="AE30" s="4">
        <v>2.9385414800215011E-2</v>
      </c>
      <c r="AF30" s="33">
        <f t="shared" si="22"/>
        <v>0.23</v>
      </c>
      <c r="AG30" s="4"/>
      <c r="AH30" s="4"/>
      <c r="AI30" s="4">
        <v>0.12596308905214118</v>
      </c>
      <c r="AJ30" s="33">
        <f t="shared" si="23"/>
        <v>0.307</v>
      </c>
      <c r="AK30" s="4"/>
      <c r="AL30" s="4"/>
      <c r="AM30" s="4">
        <v>1.6484500985486469E-2</v>
      </c>
      <c r="AN30" s="33">
        <f t="shared" si="24"/>
        <v>0.76900000000000002</v>
      </c>
      <c r="AO30" s="4"/>
      <c r="AP30" s="4"/>
      <c r="AQ30" s="4">
        <v>8.4572657229887119E-2</v>
      </c>
      <c r="AR30" s="33">
        <f t="shared" si="25"/>
        <v>0.38400000000000001</v>
      </c>
      <c r="AS30" s="4"/>
      <c r="AT30" s="4"/>
      <c r="AU30" s="4">
        <v>8.4214298512811314E-2</v>
      </c>
      <c r="AV30" s="33">
        <f t="shared" si="26"/>
        <v>1</v>
      </c>
      <c r="AW30" s="4"/>
      <c r="AX30" s="4"/>
      <c r="AY30" s="4">
        <v>0.12667980648629279</v>
      </c>
      <c r="AZ30" s="33">
        <f t="shared" si="27"/>
        <v>0.38400000000000001</v>
      </c>
      <c r="BA30" s="190"/>
    </row>
    <row r="31" spans="2:55">
      <c r="B31" s="189" t="s">
        <v>65</v>
      </c>
      <c r="C31" s="4">
        <v>9.5696753145875404E-2</v>
      </c>
      <c r="D31" s="33">
        <f t="shared" si="15"/>
        <v>0</v>
      </c>
      <c r="E31" s="4"/>
      <c r="F31" s="239"/>
      <c r="G31" s="4">
        <v>1.475842783905546E-2</v>
      </c>
      <c r="H31" s="33">
        <f t="shared" si="16"/>
        <v>0</v>
      </c>
      <c r="I31" s="4"/>
      <c r="J31" s="4"/>
      <c r="K31" s="4">
        <v>4.2100357309305579E-2</v>
      </c>
      <c r="L31" s="33">
        <f t="shared" si="17"/>
        <v>0.153</v>
      </c>
      <c r="M31" s="4"/>
      <c r="N31" s="4"/>
      <c r="O31" s="4">
        <v>0.1895292838278701</v>
      </c>
      <c r="P31" s="33">
        <f t="shared" si="18"/>
        <v>1</v>
      </c>
      <c r="Q31" s="4"/>
      <c r="R31" s="4"/>
      <c r="S31" s="4">
        <v>6.4937082491844017E-2</v>
      </c>
      <c r="T31" s="33">
        <f t="shared" si="19"/>
        <v>0.153</v>
      </c>
      <c r="U31" s="4"/>
      <c r="V31" s="4"/>
      <c r="W31" s="4">
        <v>1.2738853503184711E-2</v>
      </c>
      <c r="X31" s="33">
        <f t="shared" si="20"/>
        <v>0.53800000000000003</v>
      </c>
      <c r="Y31" s="4"/>
      <c r="Z31" s="4"/>
      <c r="AA31" s="4">
        <v>0.11154264408886126</v>
      </c>
      <c r="AB31" s="33">
        <f t="shared" si="21"/>
        <v>0</v>
      </c>
      <c r="AC31" s="4"/>
      <c r="AD31" s="4"/>
      <c r="AE31" s="4">
        <v>2.8429392574180517E-2</v>
      </c>
      <c r="AF31" s="33">
        <f t="shared" si="22"/>
        <v>0.153</v>
      </c>
      <c r="AG31" s="4"/>
      <c r="AH31" s="4"/>
      <c r="AI31" s="4">
        <v>0.11107658847289109</v>
      </c>
      <c r="AJ31" s="33">
        <f t="shared" si="23"/>
        <v>0</v>
      </c>
      <c r="AK31" s="4"/>
      <c r="AL31" s="4"/>
      <c r="AM31" s="4">
        <v>2.0817150846667701E-2</v>
      </c>
      <c r="AN31" s="33">
        <f t="shared" si="24"/>
        <v>0.92300000000000004</v>
      </c>
      <c r="AO31" s="4"/>
      <c r="AP31" s="4"/>
      <c r="AQ31" s="4">
        <v>9.2745067578064319E-2</v>
      </c>
      <c r="AR31" s="33">
        <f t="shared" si="25"/>
        <v>0.92300000000000004</v>
      </c>
      <c r="AS31" s="4"/>
      <c r="AT31" s="4"/>
      <c r="AU31" s="4">
        <v>7.1461861115426434E-2</v>
      </c>
      <c r="AV31" s="33">
        <f t="shared" si="26"/>
        <v>0.153</v>
      </c>
      <c r="AW31" s="4"/>
      <c r="AX31" s="4"/>
      <c r="AY31" s="4">
        <v>0.14401118533478327</v>
      </c>
      <c r="AZ31" s="33">
        <f t="shared" si="27"/>
        <v>0.92300000000000004</v>
      </c>
      <c r="BA31" s="190"/>
    </row>
    <row r="32" spans="2:55">
      <c r="B32" s="189" t="s">
        <v>66</v>
      </c>
      <c r="C32" s="4">
        <v>9.9652008857956331E-2</v>
      </c>
      <c r="D32" s="33">
        <f t="shared" si="15"/>
        <v>7.5999999999999998E-2</v>
      </c>
      <c r="E32" s="4"/>
      <c r="F32" s="239"/>
      <c r="G32" s="4">
        <v>2.024675735526732E-2</v>
      </c>
      <c r="H32" s="33">
        <f t="shared" si="16"/>
        <v>0.153</v>
      </c>
      <c r="I32" s="4"/>
      <c r="J32" s="4"/>
      <c r="K32" s="4">
        <v>4.1284403669724773E-2</v>
      </c>
      <c r="L32" s="33">
        <f t="shared" si="17"/>
        <v>7.5999999999999998E-2</v>
      </c>
      <c r="M32" s="4"/>
      <c r="N32" s="4"/>
      <c r="O32" s="4">
        <v>0.12163872192344195</v>
      </c>
      <c r="P32" s="33">
        <f t="shared" si="18"/>
        <v>0.153</v>
      </c>
      <c r="Q32" s="4"/>
      <c r="R32" s="4"/>
      <c r="S32" s="4">
        <v>7.2287250869977851E-2</v>
      </c>
      <c r="T32" s="33">
        <f t="shared" si="19"/>
        <v>0.76900000000000002</v>
      </c>
      <c r="U32" s="4"/>
      <c r="V32" s="4"/>
      <c r="W32" s="4">
        <v>1.6134134767478645E-2</v>
      </c>
      <c r="X32" s="33">
        <f t="shared" si="20"/>
        <v>0.92300000000000004</v>
      </c>
      <c r="Y32" s="4"/>
      <c r="Z32" s="4"/>
      <c r="AA32" s="4">
        <v>0.15137614678899081</v>
      </c>
      <c r="AB32" s="33">
        <f t="shared" si="21"/>
        <v>0.92300000000000004</v>
      </c>
      <c r="AC32" s="4"/>
      <c r="AD32" s="4"/>
      <c r="AE32" s="4">
        <v>2.7997469155330589E-2</v>
      </c>
      <c r="AF32" s="33">
        <f t="shared" si="22"/>
        <v>0</v>
      </c>
      <c r="AG32" s="4"/>
      <c r="AH32" s="4"/>
      <c r="AI32" s="4">
        <v>0.13634925656437835</v>
      </c>
      <c r="AJ32" s="33">
        <f t="shared" si="23"/>
        <v>0.69199999999999995</v>
      </c>
      <c r="AK32" s="4"/>
      <c r="AL32" s="4"/>
      <c r="AM32" s="4">
        <v>1.2496045555204048E-2</v>
      </c>
      <c r="AN32" s="33">
        <f t="shared" si="24"/>
        <v>0.307</v>
      </c>
      <c r="AO32" s="4"/>
      <c r="AP32" s="4"/>
      <c r="AQ32" s="4">
        <v>8.225245175577349E-2</v>
      </c>
      <c r="AR32" s="33">
        <f t="shared" si="25"/>
        <v>0.23</v>
      </c>
      <c r="AS32" s="4"/>
      <c r="AT32" s="4"/>
      <c r="AU32" s="4">
        <v>7.7823473584308758E-2</v>
      </c>
      <c r="AV32" s="33">
        <f t="shared" si="26"/>
        <v>0.76900000000000002</v>
      </c>
      <c r="AW32" s="4"/>
      <c r="AX32" s="4"/>
      <c r="AY32" s="4">
        <v>0.14030370136032899</v>
      </c>
      <c r="AZ32" s="33">
        <f t="shared" si="27"/>
        <v>0.84599999999999997</v>
      </c>
      <c r="BA32" s="190"/>
    </row>
    <row r="33" spans="2:55">
      <c r="B33" s="189" t="s">
        <v>67</v>
      </c>
      <c r="C33" s="4">
        <v>0.1099906629318394</v>
      </c>
      <c r="D33" s="33">
        <f t="shared" si="15"/>
        <v>0.53800000000000003</v>
      </c>
      <c r="E33" s="4"/>
      <c r="F33" s="239"/>
      <c r="G33" s="4">
        <v>1.9981325863678803E-2</v>
      </c>
      <c r="H33" s="33">
        <f t="shared" si="16"/>
        <v>7.5999999999999998E-2</v>
      </c>
      <c r="I33" s="4"/>
      <c r="J33" s="4"/>
      <c r="K33" s="4">
        <v>3.7348272642390289E-2</v>
      </c>
      <c r="L33" s="33">
        <f t="shared" si="17"/>
        <v>0</v>
      </c>
      <c r="M33" s="4"/>
      <c r="N33" s="4"/>
      <c r="O33" s="4">
        <v>0.1318394024276377</v>
      </c>
      <c r="P33" s="33">
        <f t="shared" si="18"/>
        <v>0.69199999999999995</v>
      </c>
      <c r="Q33" s="4"/>
      <c r="R33" s="4"/>
      <c r="S33" s="4">
        <v>6.2931839402427636E-2</v>
      </c>
      <c r="T33" s="33">
        <f t="shared" si="19"/>
        <v>7.5999999999999998E-2</v>
      </c>
      <c r="U33" s="4"/>
      <c r="V33" s="4"/>
      <c r="W33" s="4">
        <v>1.8113912231559288E-2</v>
      </c>
      <c r="X33" s="33">
        <f t="shared" si="20"/>
        <v>1</v>
      </c>
      <c r="Y33" s="4"/>
      <c r="Z33" s="4"/>
      <c r="AA33" s="4">
        <v>0.142296918767507</v>
      </c>
      <c r="AB33" s="33">
        <f t="shared" si="21"/>
        <v>0.61499999999999999</v>
      </c>
      <c r="AC33" s="4"/>
      <c r="AD33" s="4"/>
      <c r="AE33" s="4">
        <v>2.838468720821662E-2</v>
      </c>
      <c r="AF33" s="33">
        <f t="shared" si="22"/>
        <v>7.5999999999999998E-2</v>
      </c>
      <c r="AG33" s="4"/>
      <c r="AH33" s="4"/>
      <c r="AI33" s="4">
        <v>0.13389355742296918</v>
      </c>
      <c r="AJ33" s="33">
        <f t="shared" si="23"/>
        <v>0.61499999999999999</v>
      </c>
      <c r="AK33" s="4"/>
      <c r="AL33" s="4"/>
      <c r="AM33" s="4">
        <v>1.3258636788048552E-2</v>
      </c>
      <c r="AN33" s="33">
        <f t="shared" si="24"/>
        <v>0.46100000000000002</v>
      </c>
      <c r="AO33" s="4"/>
      <c r="AP33" s="4"/>
      <c r="AQ33" s="4">
        <v>8.1792717086834735E-2</v>
      </c>
      <c r="AR33" s="33">
        <f t="shared" si="25"/>
        <v>0.153</v>
      </c>
      <c r="AS33" s="4"/>
      <c r="AT33" s="4"/>
      <c r="AU33" s="4">
        <v>7.5816993464052296E-2</v>
      </c>
      <c r="AV33" s="33">
        <f t="shared" si="26"/>
        <v>0.53800000000000003</v>
      </c>
      <c r="AW33" s="4"/>
      <c r="AX33" s="4"/>
      <c r="AY33" s="4">
        <v>0.14453781512605043</v>
      </c>
      <c r="AZ33" s="33">
        <f t="shared" si="27"/>
        <v>1</v>
      </c>
      <c r="BA33" s="190"/>
    </row>
    <row r="34" spans="2:55">
      <c r="B34" s="189" t="s">
        <v>68</v>
      </c>
      <c r="C34" s="4">
        <v>0.11532592108131677</v>
      </c>
      <c r="D34" s="33">
        <f t="shared" si="15"/>
        <v>0.84599999999999997</v>
      </c>
      <c r="E34" s="4"/>
      <c r="F34" s="239"/>
      <c r="G34" s="4">
        <v>2.3762807935469806E-2</v>
      </c>
      <c r="H34" s="33">
        <f t="shared" si="16"/>
        <v>0.61499999999999999</v>
      </c>
      <c r="I34" s="4"/>
      <c r="J34" s="4"/>
      <c r="K34" s="4">
        <v>4.7961630695443645E-2</v>
      </c>
      <c r="L34" s="33">
        <f t="shared" si="17"/>
        <v>0.76900000000000002</v>
      </c>
      <c r="M34" s="4"/>
      <c r="N34" s="4"/>
      <c r="O34" s="4">
        <v>0.12557226945716154</v>
      </c>
      <c r="P34" s="33">
        <f t="shared" si="18"/>
        <v>0.307</v>
      </c>
      <c r="Q34" s="4"/>
      <c r="R34" s="4"/>
      <c r="S34" s="4">
        <v>8.5022890778286467E-2</v>
      </c>
      <c r="T34" s="33">
        <f t="shared" si="19"/>
        <v>1</v>
      </c>
      <c r="U34" s="4"/>
      <c r="V34" s="4"/>
      <c r="W34" s="4">
        <v>9.3743187268367119E-3</v>
      </c>
      <c r="X34" s="33">
        <f t="shared" si="20"/>
        <v>7.5999999999999998E-2</v>
      </c>
      <c r="Y34" s="4"/>
      <c r="Z34" s="4"/>
      <c r="AA34" s="4">
        <v>0.14366688467407893</v>
      </c>
      <c r="AB34" s="33">
        <f t="shared" si="21"/>
        <v>0.69199999999999995</v>
      </c>
      <c r="AC34" s="4"/>
      <c r="AD34" s="4"/>
      <c r="AE34" s="4">
        <v>3.2483104425550469E-2</v>
      </c>
      <c r="AF34" s="33">
        <f t="shared" si="22"/>
        <v>0.84599999999999997</v>
      </c>
      <c r="AG34" s="4"/>
      <c r="AH34" s="4"/>
      <c r="AI34" s="4">
        <v>0.12579027686941358</v>
      </c>
      <c r="AJ34" s="33">
        <f t="shared" si="23"/>
        <v>0.23</v>
      </c>
      <c r="AK34" s="4"/>
      <c r="AL34" s="4"/>
      <c r="AM34" s="4">
        <v>3.0521037715282319E-3</v>
      </c>
      <c r="AN34" s="33">
        <f t="shared" si="24"/>
        <v>0</v>
      </c>
      <c r="AO34" s="4"/>
      <c r="AP34" s="4"/>
      <c r="AQ34" s="4">
        <v>8.0444735120994107E-2</v>
      </c>
      <c r="AR34" s="33">
        <f t="shared" si="25"/>
        <v>7.5999999999999998E-2</v>
      </c>
      <c r="AS34" s="4"/>
      <c r="AT34" s="4"/>
      <c r="AU34" s="4">
        <v>7.4776542402441679E-2</v>
      </c>
      <c r="AV34" s="33">
        <f t="shared" si="26"/>
        <v>0.307</v>
      </c>
      <c r="AW34" s="4"/>
      <c r="AX34" s="4"/>
      <c r="AY34" s="4">
        <v>0.1327665140614781</v>
      </c>
      <c r="AZ34" s="33">
        <f t="shared" si="27"/>
        <v>0.61499999999999999</v>
      </c>
      <c r="BA34" s="190"/>
    </row>
    <row r="35" spans="2:55">
      <c r="B35" s="189" t="s">
        <v>69</v>
      </c>
      <c r="C35" s="4">
        <v>0.11232988015437741</v>
      </c>
      <c r="D35" s="33">
        <f t="shared" si="15"/>
        <v>0.69199999999999995</v>
      </c>
      <c r="E35" s="4"/>
      <c r="F35" s="4"/>
      <c r="G35" s="4">
        <v>2.7219175299614057E-2</v>
      </c>
      <c r="H35" s="33">
        <f t="shared" si="16"/>
        <v>0.92300000000000004</v>
      </c>
      <c r="I35" s="4"/>
      <c r="J35" s="4"/>
      <c r="K35" s="4">
        <v>4.4281941905342272E-2</v>
      </c>
      <c r="L35" s="33">
        <f t="shared" si="17"/>
        <v>0.46100000000000002</v>
      </c>
      <c r="M35" s="4"/>
      <c r="N35" s="4"/>
      <c r="O35" s="4">
        <v>0.12654885232581758</v>
      </c>
      <c r="P35" s="33">
        <f t="shared" si="18"/>
        <v>0.53800000000000003</v>
      </c>
      <c r="Q35" s="4"/>
      <c r="R35" s="4"/>
      <c r="S35" s="4">
        <v>6.1141580337192768E-2</v>
      </c>
      <c r="T35" s="33">
        <f t="shared" si="19"/>
        <v>0</v>
      </c>
      <c r="U35" s="4"/>
      <c r="V35" s="4"/>
      <c r="W35" s="4">
        <v>1.0156408693885842E-2</v>
      </c>
      <c r="X35" s="33">
        <f t="shared" si="20"/>
        <v>0.153</v>
      </c>
      <c r="Y35" s="4"/>
      <c r="Z35" s="4"/>
      <c r="AA35" s="4">
        <v>0.14564290067032298</v>
      </c>
      <c r="AB35" s="33">
        <f t="shared" si="21"/>
        <v>0.76900000000000002</v>
      </c>
      <c r="AC35" s="4"/>
      <c r="AD35" s="4"/>
      <c r="AE35" s="4">
        <v>3.0875482429412956E-2</v>
      </c>
      <c r="AF35" s="33">
        <f t="shared" si="22"/>
        <v>0.53800000000000003</v>
      </c>
      <c r="AG35" s="4"/>
      <c r="AH35" s="4"/>
      <c r="AI35" s="4">
        <v>0.14300223440991267</v>
      </c>
      <c r="AJ35" s="33">
        <f t="shared" si="23"/>
        <v>0.84599999999999997</v>
      </c>
      <c r="AK35" s="4"/>
      <c r="AL35" s="4"/>
      <c r="AM35" s="4">
        <v>1.7265894779605932E-2</v>
      </c>
      <c r="AN35" s="33">
        <f t="shared" si="24"/>
        <v>0.84599999999999997</v>
      </c>
      <c r="AO35" s="4"/>
      <c r="AP35" s="4"/>
      <c r="AQ35" s="4">
        <v>8.4704448507007923E-2</v>
      </c>
      <c r="AR35" s="33">
        <f t="shared" si="25"/>
        <v>0.46100000000000002</v>
      </c>
      <c r="AS35" s="4"/>
      <c r="AT35" s="4"/>
      <c r="AU35" s="4">
        <v>7.1907373552711762E-2</v>
      </c>
      <c r="AV35" s="33">
        <f t="shared" si="26"/>
        <v>0.23</v>
      </c>
      <c r="AW35" s="4"/>
      <c r="AX35" s="4"/>
      <c r="AY35" s="4">
        <v>0.12492382693479585</v>
      </c>
      <c r="AZ35" s="33">
        <f t="shared" si="27"/>
        <v>0.307</v>
      </c>
      <c r="BA35" s="190"/>
    </row>
    <row r="36" spans="2:55">
      <c r="B36" s="189" t="s">
        <v>70</v>
      </c>
      <c r="C36" s="4">
        <v>0.12572922953128143</v>
      </c>
      <c r="D36" s="33">
        <f t="shared" si="15"/>
        <v>1</v>
      </c>
      <c r="E36" s="4"/>
      <c r="F36" s="4"/>
      <c r="G36" s="4">
        <v>3.2387849527258102E-2</v>
      </c>
      <c r="H36" s="33">
        <f t="shared" si="16"/>
        <v>1</v>
      </c>
      <c r="I36" s="4"/>
      <c r="J36" s="4"/>
      <c r="K36" s="4">
        <v>7.1615369141017904E-2</v>
      </c>
      <c r="L36" s="33">
        <f t="shared" si="17"/>
        <v>1</v>
      </c>
      <c r="M36" s="4"/>
      <c r="N36" s="4"/>
      <c r="O36" s="4">
        <v>0.10541138603902635</v>
      </c>
      <c r="P36" s="33">
        <f t="shared" si="18"/>
        <v>0</v>
      </c>
      <c r="Q36" s="4"/>
      <c r="R36" s="4"/>
      <c r="S36" s="4">
        <v>7.0408368537517599E-2</v>
      </c>
      <c r="T36" s="33">
        <f t="shared" si="19"/>
        <v>0.53800000000000003</v>
      </c>
      <c r="U36" s="4"/>
      <c r="V36" s="4"/>
      <c r="W36" s="4">
        <v>1.2271172802253066E-2</v>
      </c>
      <c r="X36" s="33">
        <f t="shared" si="20"/>
        <v>0.46100000000000002</v>
      </c>
      <c r="Y36" s="4"/>
      <c r="Z36" s="4"/>
      <c r="AA36" s="4">
        <v>0.13397706698853348</v>
      </c>
      <c r="AB36" s="33">
        <f t="shared" si="21"/>
        <v>0.153</v>
      </c>
      <c r="AC36" s="4"/>
      <c r="AD36" s="4"/>
      <c r="AE36" s="4">
        <v>3.5204184268758799E-2</v>
      </c>
      <c r="AF36" s="33">
        <f t="shared" si="22"/>
        <v>1</v>
      </c>
      <c r="AG36" s="4"/>
      <c r="AH36" s="4"/>
      <c r="AI36" s="4">
        <v>0.11486622409977872</v>
      </c>
      <c r="AJ36" s="33">
        <f t="shared" si="23"/>
        <v>7.5999999999999998E-2</v>
      </c>
      <c r="AK36" s="4"/>
      <c r="AL36" s="4"/>
      <c r="AM36" s="4">
        <v>1.3679340173003419E-2</v>
      </c>
      <c r="AN36" s="33">
        <f t="shared" si="24"/>
        <v>0.61499999999999999</v>
      </c>
      <c r="AO36" s="4"/>
      <c r="AP36" s="4"/>
      <c r="AQ36" s="4">
        <v>9.6358881512774081E-2</v>
      </c>
      <c r="AR36" s="33">
        <f t="shared" si="25"/>
        <v>1</v>
      </c>
      <c r="AS36" s="4"/>
      <c r="AT36" s="4"/>
      <c r="AU36" s="4">
        <v>7.885737276201972E-2</v>
      </c>
      <c r="AV36" s="33">
        <f t="shared" si="26"/>
        <v>0.84599999999999997</v>
      </c>
      <c r="AW36" s="4"/>
      <c r="AX36" s="4"/>
      <c r="AY36" s="4">
        <v>0.10903238784952726</v>
      </c>
      <c r="AZ36" s="33">
        <f t="shared" si="27"/>
        <v>0</v>
      </c>
      <c r="BA36" s="190"/>
    </row>
    <row r="37" spans="2:55" ht="15.75" thickBot="1">
      <c r="B37" s="193"/>
      <c r="C37" s="194">
        <f>AVERAGE(C23:C36)</f>
        <v>0.10999747739233116</v>
      </c>
      <c r="D37" s="194"/>
      <c r="E37" s="194"/>
      <c r="F37" s="194"/>
      <c r="G37" s="194">
        <f t="shared" ref="G37:AY37" si="28">AVERAGE(G23:G36)</f>
        <v>2.3024100303163507E-2</v>
      </c>
      <c r="H37" s="194"/>
      <c r="I37" s="194"/>
      <c r="J37" s="194"/>
      <c r="K37" s="194">
        <f t="shared" si="28"/>
        <v>4.6982895809989933E-2</v>
      </c>
      <c r="L37" s="194"/>
      <c r="M37" s="194"/>
      <c r="N37" s="194"/>
      <c r="O37" s="194">
        <f t="shared" si="28"/>
        <v>0.1313930302067729</v>
      </c>
      <c r="P37" s="194"/>
      <c r="Q37" s="194"/>
      <c r="R37" s="194"/>
      <c r="S37" s="194">
        <f t="shared" si="28"/>
        <v>7.0481735651082109E-2</v>
      </c>
      <c r="T37" s="194"/>
      <c r="U37" s="194"/>
      <c r="V37" s="194"/>
      <c r="W37" s="194">
        <f t="shared" si="28"/>
        <v>1.2817253171646463E-2</v>
      </c>
      <c r="X37" s="194"/>
      <c r="Y37" s="194"/>
      <c r="Z37" s="194"/>
      <c r="AA37" s="194">
        <f t="shared" si="28"/>
        <v>0.14043169616678838</v>
      </c>
      <c r="AB37" s="194"/>
      <c r="AC37" s="194"/>
      <c r="AD37" s="194"/>
      <c r="AE37" s="194">
        <f t="shared" si="28"/>
        <v>3.0854491391068588E-2</v>
      </c>
      <c r="AF37" s="194"/>
      <c r="AG37" s="194"/>
      <c r="AH37" s="194"/>
      <c r="AI37" s="194">
        <f t="shared" si="28"/>
        <v>0.13119537827340477</v>
      </c>
      <c r="AJ37" s="194"/>
      <c r="AK37" s="194"/>
      <c r="AL37" s="194"/>
      <c r="AM37" s="194">
        <f t="shared" si="28"/>
        <v>1.2774706470360817E-2</v>
      </c>
      <c r="AN37" s="194"/>
      <c r="AO37" s="194"/>
      <c r="AP37" s="194"/>
      <c r="AQ37" s="194">
        <f t="shared" si="28"/>
        <v>8.5735820675023014E-2</v>
      </c>
      <c r="AR37" s="194"/>
      <c r="AS37" s="194"/>
      <c r="AT37" s="194"/>
      <c r="AU37" s="194">
        <f t="shared" si="28"/>
        <v>7.5389255779932648E-2</v>
      </c>
      <c r="AV37" s="194"/>
      <c r="AW37" s="194"/>
      <c r="AX37" s="194"/>
      <c r="AY37" s="194">
        <f t="shared" si="28"/>
        <v>0.12890125037978858</v>
      </c>
      <c r="AZ37" s="194"/>
      <c r="BA37" s="200"/>
    </row>
    <row r="38" spans="2:55" ht="15.75" thickBot="1"/>
    <row r="39" spans="2:55" s="20" customFormat="1">
      <c r="B39" s="240" t="s">
        <v>97</v>
      </c>
      <c r="C39" s="241">
        <f>(C14*0.5)+(C21*0.25)+(C37*0.25)</f>
        <v>0.11116264274677219</v>
      </c>
      <c r="D39" s="19"/>
      <c r="E39" s="19"/>
      <c r="F39" s="244" t="s">
        <v>107</v>
      </c>
      <c r="G39" s="245"/>
      <c r="H39" s="246"/>
      <c r="I39" s="246"/>
      <c r="J39" s="246" t="s">
        <v>30</v>
      </c>
      <c r="K39" s="245"/>
      <c r="L39" s="246"/>
      <c r="M39" s="246"/>
      <c r="N39" s="246" t="s">
        <v>31</v>
      </c>
      <c r="O39" s="245"/>
      <c r="P39" s="246"/>
      <c r="Q39" s="246"/>
      <c r="R39" s="246" t="s">
        <v>108</v>
      </c>
      <c r="S39" s="245"/>
      <c r="T39" s="246"/>
      <c r="U39" s="246"/>
      <c r="V39" s="246" t="s">
        <v>33</v>
      </c>
      <c r="W39" s="245"/>
      <c r="X39" s="246"/>
      <c r="Y39" s="246"/>
      <c r="Z39" s="246" t="s">
        <v>34</v>
      </c>
      <c r="AA39" s="245"/>
      <c r="AB39" s="246"/>
      <c r="AC39" s="246"/>
      <c r="AD39" s="246" t="s">
        <v>35</v>
      </c>
      <c r="AE39" s="245"/>
      <c r="AF39" s="246"/>
      <c r="AG39" s="246"/>
      <c r="AH39" s="246" t="s">
        <v>36</v>
      </c>
      <c r="AI39" s="245"/>
      <c r="AJ39" s="246"/>
      <c r="AK39" s="246"/>
      <c r="AL39" s="246" t="s">
        <v>109</v>
      </c>
      <c r="AM39" s="245"/>
      <c r="AN39" s="246"/>
      <c r="AO39" s="246"/>
      <c r="AP39" s="246" t="s">
        <v>38</v>
      </c>
      <c r="AQ39" s="245"/>
      <c r="AR39" s="246"/>
      <c r="AS39" s="246"/>
      <c r="AT39" s="246" t="s">
        <v>39</v>
      </c>
      <c r="AU39" s="245"/>
      <c r="AV39" s="246"/>
      <c r="AW39" s="246"/>
      <c r="AX39" s="246" t="s">
        <v>110</v>
      </c>
      <c r="AY39" s="245"/>
      <c r="AZ39" s="245"/>
      <c r="BA39" s="245"/>
      <c r="BB39" s="245" t="s">
        <v>111</v>
      </c>
      <c r="BC39" s="247"/>
    </row>
    <row r="40" spans="2:55">
      <c r="B40" s="189"/>
      <c r="C40" s="242">
        <f>(G14*0.5)+(G21*0.25)+(G37*0.25)</f>
        <v>2.2861934236216665E-2</v>
      </c>
      <c r="F40" s="248">
        <v>7.1400433326767779E-2</v>
      </c>
      <c r="G40" s="33">
        <f>PERCENTRANK(F$40:F$68,F40)</f>
        <v>0</v>
      </c>
      <c r="H40" s="4"/>
      <c r="I40" s="4"/>
      <c r="J40" s="249">
        <v>1.475842783905546E-2</v>
      </c>
      <c r="K40" s="33">
        <f>PERCENTRANK(J$40:J$68,J40)</f>
        <v>0</v>
      </c>
      <c r="L40" s="4"/>
      <c r="M40" s="4"/>
      <c r="N40" s="249">
        <v>3.2107023411371234E-2</v>
      </c>
      <c r="O40" s="33">
        <f>PERCENTRANK(N$40:N$68,N40)</f>
        <v>0</v>
      </c>
      <c r="P40" s="4"/>
      <c r="Q40" s="4"/>
      <c r="R40" s="249">
        <v>9.3263738428205636E-2</v>
      </c>
      <c r="S40" s="33">
        <f>PERCENTRANK(R$40:R$68,R40)</f>
        <v>0</v>
      </c>
      <c r="T40" s="4"/>
      <c r="U40" s="4"/>
      <c r="V40" s="249">
        <v>5.7002938295788445E-2</v>
      </c>
      <c r="W40" s="33">
        <f>PERCENTRANK(V$40:V$68,V40)</f>
        <v>0</v>
      </c>
      <c r="X40" s="4"/>
      <c r="Y40" s="4"/>
      <c r="Z40" s="249">
        <v>5.0930460333006855E-3</v>
      </c>
      <c r="AA40" s="33">
        <f>PERCENTRANK(Z$40:Z$68,Z40)</f>
        <v>0</v>
      </c>
      <c r="AB40" s="4"/>
      <c r="AC40" s="4"/>
      <c r="AD40" s="249">
        <v>9.9331103678929764E-2</v>
      </c>
      <c r="AE40" s="33">
        <f>PERCENTRANK(AD$40:AD$68,AD40)</f>
        <v>0</v>
      </c>
      <c r="AF40" s="4"/>
      <c r="AG40" s="4"/>
      <c r="AH40" s="249">
        <v>2.2454205239314556E-2</v>
      </c>
      <c r="AI40" s="33">
        <f>PERCENTRANK(AH$40:AH$68,AH40)</f>
        <v>0</v>
      </c>
      <c r="AJ40" s="4"/>
      <c r="AK40" s="4"/>
      <c r="AL40" s="249">
        <v>9.755142017629774E-2</v>
      </c>
      <c r="AM40" s="33">
        <f>PERCENTRANK(AL$40:AL$68,AL40)</f>
        <v>0</v>
      </c>
      <c r="AN40" s="4"/>
      <c r="AO40" s="4"/>
      <c r="AP40" s="249">
        <v>0</v>
      </c>
      <c r="AQ40" s="33">
        <f>PERCENTRANK(AP$40:AP$68,AP40)</f>
        <v>0</v>
      </c>
      <c r="AR40" s="4"/>
      <c r="AS40" s="4"/>
      <c r="AT40" s="249">
        <v>6.9230769230769235E-2</v>
      </c>
      <c r="AU40" s="33">
        <f>PERCENTRANK(AT$40:AT$68,AT40)</f>
        <v>0</v>
      </c>
      <c r="AV40" s="4"/>
      <c r="AW40" s="4"/>
      <c r="AX40" s="249">
        <v>6.3909774436090222E-2</v>
      </c>
      <c r="AY40" s="33">
        <f>PERCENTRANK(AX$40:AX$68,AX40)</f>
        <v>0</v>
      </c>
      <c r="AZ40" s="4"/>
      <c r="BA40" s="4"/>
      <c r="BB40" s="249">
        <v>8.6090225563909772E-2</v>
      </c>
      <c r="BC40" s="250">
        <f>PERCENTRANK(BB$40:BB$68,BB40)</f>
        <v>0</v>
      </c>
    </row>
    <row r="41" spans="2:55">
      <c r="B41" s="229"/>
      <c r="C41" s="242">
        <f>(K14*0.5)+(K21*0.25)+(K37*0.25)</f>
        <v>4.4959665178176067E-2</v>
      </c>
      <c r="F41" s="248">
        <v>8.5406464250734573E-2</v>
      </c>
      <c r="G41" s="33">
        <f t="shared" ref="G41:G68" si="29">PERCENTRANK(F$40:F$68,F41)</f>
        <v>3.5000000000000003E-2</v>
      </c>
      <c r="H41" s="4"/>
      <c r="I41" s="4"/>
      <c r="J41" s="249">
        <v>1.5363403584794169E-2</v>
      </c>
      <c r="K41" s="33">
        <f t="shared" ref="K41:K68" si="30">PERCENTRANK(J$40:J$68,J41)</f>
        <v>3.5000000000000003E-2</v>
      </c>
      <c r="L41" s="4"/>
      <c r="M41" s="4"/>
      <c r="N41" s="249">
        <v>3.7348272642390289E-2</v>
      </c>
      <c r="O41" s="33">
        <f t="shared" ref="O41:O68" si="31">PERCENTRANK(N$40:N$68,N41)</f>
        <v>3.5000000000000003E-2</v>
      </c>
      <c r="P41" s="4"/>
      <c r="Q41" s="4"/>
      <c r="R41" s="249">
        <v>9.7572660491855631E-2</v>
      </c>
      <c r="S41" s="33">
        <f t="shared" ref="S41:S68" si="32">PERCENTRANK(R$40:R$68,R41)</f>
        <v>3.5000000000000003E-2</v>
      </c>
      <c r="T41" s="4"/>
      <c r="U41" s="4"/>
      <c r="V41" s="249">
        <v>6.0037523452157592E-2</v>
      </c>
      <c r="W41" s="33">
        <f t="shared" ref="W41:W68" si="33">PERCENTRANK(V$40:V$68,V41)</f>
        <v>3.5000000000000003E-2</v>
      </c>
      <c r="X41" s="4"/>
      <c r="Y41" s="4"/>
      <c r="Z41" s="249">
        <v>8.6956521739130436E-3</v>
      </c>
      <c r="AA41" s="33">
        <f t="shared" ref="AA41:AA68" si="34">PERCENTRANK(Z$40:Z$68,Z41)</f>
        <v>3.5000000000000003E-2</v>
      </c>
      <c r="AB41" s="4"/>
      <c r="AC41" s="4"/>
      <c r="AD41" s="249">
        <v>0.10774119006354708</v>
      </c>
      <c r="AE41" s="33">
        <f t="shared" ref="AE41:AE68" si="35">PERCENTRANK(AD$40:AD$68,AD41)</f>
        <v>3.5000000000000003E-2</v>
      </c>
      <c r="AF41" s="4"/>
      <c r="AG41" s="4"/>
      <c r="AH41" s="249">
        <v>2.6705115346038113E-2</v>
      </c>
      <c r="AI41" s="33">
        <f t="shared" ref="AI41:AI68" si="36">PERCENTRANK(AH$40:AH$68,AH41)</f>
        <v>3.5000000000000003E-2</v>
      </c>
      <c r="AJ41" s="4"/>
      <c r="AK41" s="4"/>
      <c r="AL41" s="249">
        <v>0.11052631578947368</v>
      </c>
      <c r="AM41" s="33">
        <f t="shared" ref="AM41:AM68" si="37">PERCENTRANK(AL$40:AL$68,AL41)</f>
        <v>3.5000000000000003E-2</v>
      </c>
      <c r="AN41" s="4"/>
      <c r="AO41" s="4"/>
      <c r="AP41" s="249">
        <v>1.0127607859023698E-3</v>
      </c>
      <c r="AQ41" s="33">
        <f t="shared" ref="AQ41:AQ68" si="38">PERCENTRANK(AP$40:AP$68,AP41)</f>
        <v>3.5000000000000003E-2</v>
      </c>
      <c r="AR41" s="4"/>
      <c r="AS41" s="4"/>
      <c r="AT41" s="249">
        <v>7.2932330827067668E-2</v>
      </c>
      <c r="AU41" s="33">
        <f t="shared" ref="AU41:AU68" si="39">PERCENTRANK(AT$40:AT$68,AT41)</f>
        <v>3.5000000000000003E-2</v>
      </c>
      <c r="AV41" s="4"/>
      <c r="AW41" s="4"/>
      <c r="AX41" s="249">
        <v>6.4250734573947102E-2</v>
      </c>
      <c r="AY41" s="33">
        <f t="shared" ref="AY41:AY68" si="40">PERCENTRANK(AX$40:AX$68,AX41)</f>
        <v>3.5000000000000003E-2</v>
      </c>
      <c r="AZ41" s="4"/>
      <c r="BA41" s="4"/>
      <c r="BB41" s="249">
        <v>9.478305785123968E-2</v>
      </c>
      <c r="BC41" s="250">
        <f t="shared" ref="BC41:BC68" si="41">PERCENTRANK(BB$40:BB$68,BB41)</f>
        <v>3.5000000000000003E-2</v>
      </c>
    </row>
    <row r="42" spans="2:55">
      <c r="B42" s="189"/>
      <c r="C42" s="242">
        <f>(O14*0.5)+(O21*0.25)+(O37*0.25)</f>
        <v>0.14161823099133813</v>
      </c>
      <c r="F42" s="248">
        <v>8.7011033099297905E-2</v>
      </c>
      <c r="G42" s="33">
        <f t="shared" si="29"/>
        <v>7.0999999999999994E-2</v>
      </c>
      <c r="H42" s="4"/>
      <c r="I42" s="4"/>
      <c r="J42" s="249">
        <v>1.8553968487704315E-2</v>
      </c>
      <c r="K42" s="33">
        <f t="shared" si="30"/>
        <v>7.0999999999999994E-2</v>
      </c>
      <c r="L42" s="4"/>
      <c r="M42" s="4"/>
      <c r="N42" s="249">
        <v>3.7414299706170426E-2</v>
      </c>
      <c r="O42" s="33">
        <f t="shared" si="31"/>
        <v>7.0999999999999994E-2</v>
      </c>
      <c r="P42" s="4"/>
      <c r="Q42" s="4"/>
      <c r="R42" s="249">
        <v>0.10105315947843529</v>
      </c>
      <c r="S42" s="33">
        <f t="shared" si="32"/>
        <v>7.0999999999999994E-2</v>
      </c>
      <c r="T42" s="4"/>
      <c r="U42" s="4"/>
      <c r="V42" s="249">
        <v>6.1141580337192768E-2</v>
      </c>
      <c r="W42" s="33">
        <f t="shared" si="33"/>
        <v>7.0999999999999994E-2</v>
      </c>
      <c r="X42" s="4"/>
      <c r="Y42" s="4"/>
      <c r="Z42" s="249">
        <v>9.3743187268367119E-3</v>
      </c>
      <c r="AA42" s="33">
        <f t="shared" si="34"/>
        <v>7.0999999999999994E-2</v>
      </c>
      <c r="AB42" s="4"/>
      <c r="AC42" s="4"/>
      <c r="AD42" s="249">
        <v>0.11154264408886126</v>
      </c>
      <c r="AE42" s="33">
        <f t="shared" si="35"/>
        <v>7.0999999999999994E-2</v>
      </c>
      <c r="AF42" s="4"/>
      <c r="AG42" s="4"/>
      <c r="AH42" s="249">
        <v>2.7997469155330589E-2</v>
      </c>
      <c r="AI42" s="33">
        <f t="shared" si="36"/>
        <v>7.0999999999999994E-2</v>
      </c>
      <c r="AJ42" s="4"/>
      <c r="AK42" s="4"/>
      <c r="AL42" s="249">
        <v>0.11107658847289109</v>
      </c>
      <c r="AM42" s="33">
        <f t="shared" si="37"/>
        <v>7.0999999999999994E-2</v>
      </c>
      <c r="AN42" s="4"/>
      <c r="AO42" s="4"/>
      <c r="AP42" s="249">
        <v>3.0521037715282319E-3</v>
      </c>
      <c r="AQ42" s="33">
        <f t="shared" si="38"/>
        <v>7.0999999999999994E-2</v>
      </c>
      <c r="AR42" s="4"/>
      <c r="AS42" s="4"/>
      <c r="AT42" s="249">
        <v>7.3367995378393988E-2</v>
      </c>
      <c r="AU42" s="33">
        <f t="shared" si="39"/>
        <v>7.0999999999999994E-2</v>
      </c>
      <c r="AV42" s="4"/>
      <c r="AW42" s="4"/>
      <c r="AX42" s="249">
        <v>6.7963386727688785E-2</v>
      </c>
      <c r="AY42" s="33">
        <f t="shared" si="40"/>
        <v>7.0999999999999994E-2</v>
      </c>
      <c r="AZ42" s="4"/>
      <c r="BA42" s="4"/>
      <c r="BB42" s="249">
        <v>9.7053726169844035E-2</v>
      </c>
      <c r="BC42" s="250">
        <f t="shared" si="41"/>
        <v>7.0999999999999994E-2</v>
      </c>
    </row>
    <row r="43" spans="2:55">
      <c r="B43" s="189"/>
      <c r="C43" s="242">
        <f>(S14*0.5)+(S21*0.25)+(S37*0.25)</f>
        <v>7.0461538967780596E-2</v>
      </c>
      <c r="F43" s="248">
        <v>9.5273155647180086E-2</v>
      </c>
      <c r="G43" s="33">
        <f t="shared" si="29"/>
        <v>0.107</v>
      </c>
      <c r="H43" s="4"/>
      <c r="I43" s="4"/>
      <c r="J43" s="249">
        <v>1.8761726078799248E-2</v>
      </c>
      <c r="K43" s="33">
        <f t="shared" si="30"/>
        <v>0.107</v>
      </c>
      <c r="L43" s="4"/>
      <c r="M43" s="4"/>
      <c r="N43" s="249">
        <v>3.8484909864290054E-2</v>
      </c>
      <c r="O43" s="33">
        <f t="shared" si="31"/>
        <v>0.107</v>
      </c>
      <c r="P43" s="4"/>
      <c r="Q43" s="4"/>
      <c r="R43" s="249">
        <v>0.10541138603902635</v>
      </c>
      <c r="S43" s="33">
        <f t="shared" si="32"/>
        <v>0.107</v>
      </c>
      <c r="T43" s="4"/>
      <c r="U43" s="4"/>
      <c r="V43" s="249">
        <v>6.1586388689192424E-2</v>
      </c>
      <c r="W43" s="33">
        <f t="shared" si="33"/>
        <v>0.107</v>
      </c>
      <c r="X43" s="4"/>
      <c r="Y43" s="4"/>
      <c r="Z43" s="249">
        <v>9.6935584740462793E-3</v>
      </c>
      <c r="AA43" s="33">
        <f t="shared" si="34"/>
        <v>0.107</v>
      </c>
      <c r="AB43" s="4"/>
      <c r="AC43" s="4"/>
      <c r="AD43" s="249">
        <v>0.11389462809917356</v>
      </c>
      <c r="AE43" s="33">
        <f t="shared" si="35"/>
        <v>0.107</v>
      </c>
      <c r="AF43" s="4"/>
      <c r="AG43" s="4"/>
      <c r="AH43" s="249">
        <v>2.838468720821662E-2</v>
      </c>
      <c r="AI43" s="33">
        <f t="shared" si="36"/>
        <v>0.107</v>
      </c>
      <c r="AJ43" s="4"/>
      <c r="AK43" s="4"/>
      <c r="AL43" s="249">
        <v>0.11265164644714039</v>
      </c>
      <c r="AM43" s="33">
        <f t="shared" si="37"/>
        <v>0.107</v>
      </c>
      <c r="AN43" s="4"/>
      <c r="AO43" s="4"/>
      <c r="AP43" s="249">
        <v>3.6001694197373992E-3</v>
      </c>
      <c r="AQ43" s="33">
        <f t="shared" si="38"/>
        <v>0.107</v>
      </c>
      <c r="AR43" s="4"/>
      <c r="AS43" s="4"/>
      <c r="AT43" s="249">
        <v>7.7402348430385806E-2</v>
      </c>
      <c r="AU43" s="33">
        <f t="shared" si="39"/>
        <v>0.107</v>
      </c>
      <c r="AV43" s="4"/>
      <c r="AW43" s="4"/>
      <c r="AX43" s="249">
        <v>6.8817643455176644E-2</v>
      </c>
      <c r="AY43" s="33">
        <f t="shared" si="40"/>
        <v>0.107</v>
      </c>
      <c r="AZ43" s="4"/>
      <c r="BA43" s="4"/>
      <c r="BB43" s="249">
        <v>0.10735264330565121</v>
      </c>
      <c r="BC43" s="250">
        <f t="shared" si="41"/>
        <v>0.107</v>
      </c>
    </row>
    <row r="44" spans="2:55">
      <c r="B44" s="189"/>
      <c r="C44" s="242">
        <f>(W14*0.5)+(W21*0.25)+(W37*0.25)</f>
        <v>1.351763265864128E-2</v>
      </c>
      <c r="F44" s="248">
        <v>9.5696753145875404E-2</v>
      </c>
      <c r="G44" s="33">
        <f t="shared" si="29"/>
        <v>0.14199999999999999</v>
      </c>
      <c r="H44" s="4"/>
      <c r="I44" s="4"/>
      <c r="J44" s="249">
        <v>1.8806744487678339E-2</v>
      </c>
      <c r="K44" s="33">
        <f t="shared" si="30"/>
        <v>0.14199999999999999</v>
      </c>
      <c r="L44" s="4"/>
      <c r="M44" s="4"/>
      <c r="N44" s="249">
        <v>3.9393342525113256E-2</v>
      </c>
      <c r="O44" s="33">
        <f t="shared" si="31"/>
        <v>0.14199999999999999</v>
      </c>
      <c r="P44" s="4"/>
      <c r="Q44" s="4"/>
      <c r="R44" s="249">
        <v>0.10911500515388012</v>
      </c>
      <c r="S44" s="33">
        <f t="shared" si="32"/>
        <v>0.14199999999999999</v>
      </c>
      <c r="T44" s="4"/>
      <c r="U44" s="4"/>
      <c r="V44" s="249">
        <v>6.2931839402427636E-2</v>
      </c>
      <c r="W44" s="33">
        <f t="shared" si="33"/>
        <v>0.14199999999999999</v>
      </c>
      <c r="X44" s="4"/>
      <c r="Y44" s="4"/>
      <c r="Z44" s="249">
        <v>9.7187453983213073E-3</v>
      </c>
      <c r="AA44" s="33">
        <f t="shared" si="34"/>
        <v>0.14199999999999999</v>
      </c>
      <c r="AB44" s="4"/>
      <c r="AC44" s="4"/>
      <c r="AD44" s="249">
        <v>0.12142857142857141</v>
      </c>
      <c r="AE44" s="33">
        <f t="shared" si="35"/>
        <v>0.14199999999999999</v>
      </c>
      <c r="AF44" s="4"/>
      <c r="AG44" s="4"/>
      <c r="AH44" s="249">
        <v>2.8429392574180517E-2</v>
      </c>
      <c r="AI44" s="33">
        <f t="shared" si="36"/>
        <v>0.14199999999999999</v>
      </c>
      <c r="AJ44" s="4"/>
      <c r="AK44" s="4"/>
      <c r="AL44" s="249">
        <v>0.11486622409977872</v>
      </c>
      <c r="AM44" s="33">
        <f t="shared" si="37"/>
        <v>0.14199999999999999</v>
      </c>
      <c r="AN44" s="4"/>
      <c r="AO44" s="4"/>
      <c r="AP44" s="249">
        <v>3.7593984962406013E-3</v>
      </c>
      <c r="AQ44" s="33">
        <f t="shared" si="38"/>
        <v>0.14199999999999999</v>
      </c>
      <c r="AR44" s="4"/>
      <c r="AS44" s="4"/>
      <c r="AT44" s="249">
        <v>7.9287190082644635E-2</v>
      </c>
      <c r="AU44" s="33">
        <f t="shared" si="39"/>
        <v>0.14199999999999999</v>
      </c>
      <c r="AV44" s="4"/>
      <c r="AW44" s="4"/>
      <c r="AX44" s="249">
        <v>6.9989669421487613E-2</v>
      </c>
      <c r="AY44" s="33">
        <f t="shared" si="40"/>
        <v>0.14199999999999999</v>
      </c>
      <c r="AZ44" s="4"/>
      <c r="BA44" s="4"/>
      <c r="BB44" s="249">
        <v>0.10855499640546369</v>
      </c>
      <c r="BC44" s="250">
        <f t="shared" si="41"/>
        <v>0.14199999999999999</v>
      </c>
    </row>
    <row r="45" spans="2:55">
      <c r="B45" s="189"/>
      <c r="C45" s="242">
        <f>(AA14*0.5)+(AA21*0.25)+(AA37*0.25)</f>
        <v>0.13819029709513422</v>
      </c>
      <c r="F45" s="248">
        <v>9.9652008857956331E-2</v>
      </c>
      <c r="G45" s="33">
        <f t="shared" si="29"/>
        <v>0.17799999999999999</v>
      </c>
      <c r="H45" s="4"/>
      <c r="I45" s="4"/>
      <c r="J45" s="249">
        <v>1.9588638589618023E-2</v>
      </c>
      <c r="K45" s="33">
        <f t="shared" si="30"/>
        <v>0.17799999999999999</v>
      </c>
      <c r="L45" s="4"/>
      <c r="M45" s="4"/>
      <c r="N45" s="249">
        <v>4.1284403669724773E-2</v>
      </c>
      <c r="O45" s="33">
        <f t="shared" si="31"/>
        <v>0.17799999999999999</v>
      </c>
      <c r="P45" s="4"/>
      <c r="Q45" s="4"/>
      <c r="R45" s="249">
        <v>0.11221389507798259</v>
      </c>
      <c r="S45" s="33">
        <f t="shared" si="32"/>
        <v>0.17799999999999999</v>
      </c>
      <c r="T45" s="4"/>
      <c r="U45" s="4"/>
      <c r="V45" s="249">
        <v>6.3157894736842107E-2</v>
      </c>
      <c r="W45" s="33">
        <f t="shared" si="33"/>
        <v>0.17799999999999999</v>
      </c>
      <c r="X45" s="4"/>
      <c r="Y45" s="4"/>
      <c r="Z45" s="249">
        <v>1.0156408693885842E-2</v>
      </c>
      <c r="AA45" s="33">
        <f t="shared" si="34"/>
        <v>0.17799999999999999</v>
      </c>
      <c r="AB45" s="4"/>
      <c r="AC45" s="4"/>
      <c r="AD45" s="249">
        <v>0.13386727688787187</v>
      </c>
      <c r="AE45" s="33">
        <f t="shared" si="35"/>
        <v>0.17799999999999999</v>
      </c>
      <c r="AF45" s="4"/>
      <c r="AG45" s="4"/>
      <c r="AH45" s="249">
        <v>2.8559854162446829E-2</v>
      </c>
      <c r="AI45" s="33">
        <f t="shared" si="36"/>
        <v>0.17799999999999999</v>
      </c>
      <c r="AJ45" s="4"/>
      <c r="AK45" s="4"/>
      <c r="AL45" s="249">
        <v>0.11819887429643526</v>
      </c>
      <c r="AM45" s="33">
        <f t="shared" si="37"/>
        <v>0.17799999999999999</v>
      </c>
      <c r="AN45" s="4"/>
      <c r="AO45" s="4"/>
      <c r="AP45" s="249">
        <v>3.8739669421487604E-3</v>
      </c>
      <c r="AQ45" s="33">
        <f t="shared" si="38"/>
        <v>0.17799999999999999</v>
      </c>
      <c r="AR45" s="4"/>
      <c r="AS45" s="4"/>
      <c r="AT45" s="249">
        <v>7.9314242652599856E-2</v>
      </c>
      <c r="AU45" s="33">
        <f t="shared" si="39"/>
        <v>0.17799999999999999</v>
      </c>
      <c r="AV45" s="4"/>
      <c r="AW45" s="4"/>
      <c r="AX45" s="249">
        <v>7.1461861115426434E-2</v>
      </c>
      <c r="AY45" s="33">
        <f t="shared" si="40"/>
        <v>0.17799999999999999</v>
      </c>
      <c r="AZ45" s="4"/>
      <c r="BA45" s="4"/>
      <c r="BB45" s="249">
        <v>0.10903238784952726</v>
      </c>
      <c r="BC45" s="250">
        <f t="shared" si="41"/>
        <v>0.17799999999999999</v>
      </c>
    </row>
    <row r="46" spans="2:55">
      <c r="B46" s="189"/>
      <c r="C46" s="242">
        <f>(AE14*0.5)+(AE21*0.25)+(AE37*0.25)</f>
        <v>3.2188996163767761E-2</v>
      </c>
      <c r="F46" s="248">
        <v>0.10204407537527946</v>
      </c>
      <c r="G46" s="33">
        <f t="shared" si="29"/>
        <v>0.214</v>
      </c>
      <c r="H46" s="4"/>
      <c r="I46" s="4"/>
      <c r="J46" s="249">
        <v>1.9981325863678803E-2</v>
      </c>
      <c r="K46" s="33">
        <f t="shared" si="30"/>
        <v>0.214</v>
      </c>
      <c r="L46" s="4"/>
      <c r="M46" s="4"/>
      <c r="N46" s="249">
        <v>4.2100357309305579E-2</v>
      </c>
      <c r="O46" s="33">
        <f t="shared" si="31"/>
        <v>0.214</v>
      </c>
      <c r="P46" s="4"/>
      <c r="Q46" s="4"/>
      <c r="R46" s="249">
        <v>0.11933345278623901</v>
      </c>
      <c r="S46" s="33">
        <f t="shared" si="32"/>
        <v>0.214</v>
      </c>
      <c r="T46" s="4"/>
      <c r="U46" s="4"/>
      <c r="V46" s="249">
        <v>6.4055367398026794E-2</v>
      </c>
      <c r="W46" s="33">
        <f t="shared" si="33"/>
        <v>0.214</v>
      </c>
      <c r="X46" s="4"/>
      <c r="Y46" s="4"/>
      <c r="Z46" s="249">
        <v>1.0526315789473684E-2</v>
      </c>
      <c r="AA46" s="33">
        <f t="shared" si="34"/>
        <v>0.214</v>
      </c>
      <c r="AB46" s="4"/>
      <c r="AC46" s="4"/>
      <c r="AD46" s="249">
        <v>0.13397706698853348</v>
      </c>
      <c r="AE46" s="33">
        <f t="shared" si="35"/>
        <v>0.214</v>
      </c>
      <c r="AF46" s="4"/>
      <c r="AG46" s="4"/>
      <c r="AH46" s="249">
        <v>2.9223890130948577E-2</v>
      </c>
      <c r="AI46" s="33">
        <f t="shared" si="36"/>
        <v>0.214</v>
      </c>
      <c r="AJ46" s="4"/>
      <c r="AK46" s="4"/>
      <c r="AL46" s="249">
        <v>0.12370867768595041</v>
      </c>
      <c r="AM46" s="33">
        <f t="shared" si="37"/>
        <v>0.214</v>
      </c>
      <c r="AN46" s="4"/>
      <c r="AO46" s="4"/>
      <c r="AP46" s="249">
        <v>4.8638132295719845E-3</v>
      </c>
      <c r="AQ46" s="33">
        <f t="shared" si="38"/>
        <v>0.214</v>
      </c>
      <c r="AR46" s="4"/>
      <c r="AS46" s="4"/>
      <c r="AT46" s="249">
        <v>7.9540795407954071E-2</v>
      </c>
      <c r="AU46" s="33">
        <f t="shared" si="39"/>
        <v>0.214</v>
      </c>
      <c r="AV46" s="4"/>
      <c r="AW46" s="4"/>
      <c r="AX46" s="249">
        <v>7.154571545715456E-2</v>
      </c>
      <c r="AY46" s="33">
        <f t="shared" si="40"/>
        <v>0.214</v>
      </c>
      <c r="AZ46" s="4"/>
      <c r="BA46" s="4"/>
      <c r="BB46" s="249">
        <v>0.11067580803134182</v>
      </c>
      <c r="BC46" s="250">
        <f t="shared" si="41"/>
        <v>0.214</v>
      </c>
    </row>
    <row r="47" spans="2:55">
      <c r="B47" s="189"/>
      <c r="C47" s="242">
        <f>(AI14*0.5)+(AI21*0.25)+(AI37*0.25)</f>
        <v>0.13082721751139761</v>
      </c>
      <c r="F47" s="248">
        <v>0.10256410256410255</v>
      </c>
      <c r="G47" s="33">
        <f t="shared" si="29"/>
        <v>0.25</v>
      </c>
      <c r="H47" s="4"/>
      <c r="I47" s="4"/>
      <c r="J47" s="249">
        <v>2.024675735526732E-2</v>
      </c>
      <c r="K47" s="33">
        <f t="shared" si="30"/>
        <v>0.25</v>
      </c>
      <c r="L47" s="4"/>
      <c r="M47" s="4"/>
      <c r="N47" s="249">
        <v>4.2679191341637737E-2</v>
      </c>
      <c r="O47" s="33">
        <f t="shared" si="31"/>
        <v>0.25</v>
      </c>
      <c r="P47" s="4"/>
      <c r="Q47" s="4"/>
      <c r="R47" s="249">
        <v>0.12163872192344195</v>
      </c>
      <c r="S47" s="33">
        <f t="shared" si="32"/>
        <v>0.25</v>
      </c>
      <c r="T47" s="4"/>
      <c r="U47" s="4"/>
      <c r="V47" s="249">
        <v>6.4937082491844017E-2</v>
      </c>
      <c r="W47" s="33">
        <f t="shared" si="33"/>
        <v>0.25</v>
      </c>
      <c r="X47" s="4"/>
      <c r="Y47" s="4"/>
      <c r="Z47" s="249">
        <v>1.0800508259212197E-2</v>
      </c>
      <c r="AA47" s="33">
        <f t="shared" si="34"/>
        <v>0.25</v>
      </c>
      <c r="AB47" s="4"/>
      <c r="AC47" s="4"/>
      <c r="AD47" s="249">
        <v>0.13437806072477962</v>
      </c>
      <c r="AE47" s="33">
        <f t="shared" si="35"/>
        <v>0.25</v>
      </c>
      <c r="AF47" s="4"/>
      <c r="AG47" s="4"/>
      <c r="AH47" s="249">
        <v>2.9385414800215011E-2</v>
      </c>
      <c r="AI47" s="33">
        <f t="shared" si="36"/>
        <v>0.25</v>
      </c>
      <c r="AJ47" s="4"/>
      <c r="AK47" s="4"/>
      <c r="AL47" s="249">
        <v>0.1238881829733164</v>
      </c>
      <c r="AM47" s="33">
        <f t="shared" si="37"/>
        <v>0.25</v>
      </c>
      <c r="AN47" s="4"/>
      <c r="AO47" s="4"/>
      <c r="AP47" s="249">
        <v>5.535055350553506E-3</v>
      </c>
      <c r="AQ47" s="33">
        <f t="shared" si="38"/>
        <v>0.25</v>
      </c>
      <c r="AR47" s="4"/>
      <c r="AS47" s="4"/>
      <c r="AT47" s="249">
        <v>8.0444735120994107E-2</v>
      </c>
      <c r="AU47" s="33">
        <f t="shared" si="39"/>
        <v>0.25</v>
      </c>
      <c r="AV47" s="4"/>
      <c r="AW47" s="4"/>
      <c r="AX47" s="249">
        <v>7.1907373552711762E-2</v>
      </c>
      <c r="AY47" s="33">
        <f t="shared" si="40"/>
        <v>0.25</v>
      </c>
      <c r="AZ47" s="4"/>
      <c r="BA47" s="4"/>
      <c r="BB47" s="249">
        <v>0.11189931350114417</v>
      </c>
      <c r="BC47" s="250">
        <f t="shared" si="41"/>
        <v>0.25</v>
      </c>
    </row>
    <row r="48" spans="2:55">
      <c r="B48" s="189"/>
      <c r="C48" s="242">
        <f>(AM14*0.5)+(AM21*0.25)+(AM37*0.25)</f>
        <v>9.5924441005285042E-3</v>
      </c>
      <c r="F48" s="248">
        <v>0.10414539513988157</v>
      </c>
      <c r="G48" s="33">
        <f t="shared" si="29"/>
        <v>0.28499999999999998</v>
      </c>
      <c r="H48" s="4"/>
      <c r="I48" s="4"/>
      <c r="J48" s="249">
        <v>2.060562623185809E-2</v>
      </c>
      <c r="K48" s="33">
        <f t="shared" si="30"/>
        <v>0.28499999999999998</v>
      </c>
      <c r="L48" s="4"/>
      <c r="M48" s="4"/>
      <c r="N48" s="249">
        <v>4.2954031650339113E-2</v>
      </c>
      <c r="O48" s="33">
        <f t="shared" si="31"/>
        <v>0.28499999999999998</v>
      </c>
      <c r="P48" s="4"/>
      <c r="Q48" s="4"/>
      <c r="R48" s="249">
        <v>0.12497447416785788</v>
      </c>
      <c r="S48" s="33">
        <f t="shared" si="32"/>
        <v>0.28499999999999998</v>
      </c>
      <c r="T48" s="4"/>
      <c r="U48" s="4"/>
      <c r="V48" s="249">
        <v>6.5012970168612197E-2</v>
      </c>
      <c r="W48" s="33">
        <f t="shared" si="33"/>
        <v>0.28499999999999998</v>
      </c>
      <c r="X48" s="4"/>
      <c r="Y48" s="4"/>
      <c r="Z48" s="249">
        <v>1.1303692539562924E-2</v>
      </c>
      <c r="AA48" s="33">
        <f t="shared" si="34"/>
        <v>0.28499999999999998</v>
      </c>
      <c r="AB48" s="4"/>
      <c r="AC48" s="4"/>
      <c r="AD48" s="249">
        <v>0.13550635506355063</v>
      </c>
      <c r="AE48" s="33">
        <f t="shared" si="35"/>
        <v>0.28499999999999998</v>
      </c>
      <c r="AF48" s="4"/>
      <c r="AG48" s="4"/>
      <c r="AH48" s="249">
        <v>2.9745251067589455E-2</v>
      </c>
      <c r="AI48" s="33">
        <f t="shared" si="36"/>
        <v>0.28499999999999998</v>
      </c>
      <c r="AJ48" s="4"/>
      <c r="AK48" s="4"/>
      <c r="AL48" s="249">
        <v>0.12579027686941358</v>
      </c>
      <c r="AM48" s="33">
        <f t="shared" si="37"/>
        <v>0.28499999999999998</v>
      </c>
      <c r="AN48" s="4"/>
      <c r="AO48" s="4"/>
      <c r="AP48" s="249">
        <v>6.295694557270512E-3</v>
      </c>
      <c r="AQ48" s="33">
        <f t="shared" si="38"/>
        <v>0.28499999999999998</v>
      </c>
      <c r="AR48" s="4"/>
      <c r="AS48" s="4"/>
      <c r="AT48" s="249">
        <v>8.1792717086834735E-2</v>
      </c>
      <c r="AU48" s="33">
        <f t="shared" si="39"/>
        <v>0.28499999999999998</v>
      </c>
      <c r="AV48" s="4"/>
      <c r="AW48" s="4"/>
      <c r="AX48" s="249">
        <v>7.271622442779016E-2</v>
      </c>
      <c r="AY48" s="33">
        <f t="shared" si="40"/>
        <v>0.28499999999999998</v>
      </c>
      <c r="AZ48" s="4"/>
      <c r="BA48" s="4"/>
      <c r="BB48" s="249">
        <v>0.11859381617958492</v>
      </c>
      <c r="BC48" s="250">
        <f t="shared" si="41"/>
        <v>0.28499999999999998</v>
      </c>
    </row>
    <row r="49" spans="2:55">
      <c r="B49" s="189"/>
      <c r="C49" s="242">
        <f>(AQ14*0.5)+(AQ21*0.25)+(AQ37*0.25)</f>
        <v>8.6734515481184132E-2</v>
      </c>
      <c r="F49" s="248">
        <v>0.10457198443579767</v>
      </c>
      <c r="G49" s="33">
        <f t="shared" si="29"/>
        <v>0.32100000000000001</v>
      </c>
      <c r="H49" s="4"/>
      <c r="I49" s="4"/>
      <c r="J49" s="249">
        <v>2.093781344032096E-2</v>
      </c>
      <c r="K49" s="33">
        <f t="shared" si="30"/>
        <v>0.32100000000000001</v>
      </c>
      <c r="L49" s="4"/>
      <c r="M49" s="4"/>
      <c r="N49" s="249">
        <v>4.4026306174643773E-2</v>
      </c>
      <c r="O49" s="33">
        <f t="shared" si="31"/>
        <v>0.32100000000000001</v>
      </c>
      <c r="P49" s="4"/>
      <c r="Q49" s="4"/>
      <c r="R49" s="249">
        <v>0.12557226945716154</v>
      </c>
      <c r="S49" s="33">
        <f t="shared" si="32"/>
        <v>0.32100000000000001</v>
      </c>
      <c r="T49" s="4"/>
      <c r="U49" s="4"/>
      <c r="V49" s="249">
        <v>6.5082644628099179E-2</v>
      </c>
      <c r="W49" s="33">
        <f t="shared" si="33"/>
        <v>0.32100000000000001</v>
      </c>
      <c r="X49" s="4"/>
      <c r="Y49" s="4"/>
      <c r="Z49" s="249">
        <v>1.1325585975970061E-2</v>
      </c>
      <c r="AA49" s="33">
        <f t="shared" si="34"/>
        <v>0.32100000000000001</v>
      </c>
      <c r="AB49" s="4"/>
      <c r="AC49" s="4"/>
      <c r="AD49" s="249">
        <v>0.13563383656841602</v>
      </c>
      <c r="AE49" s="33">
        <f t="shared" si="35"/>
        <v>0.32100000000000001</v>
      </c>
      <c r="AF49" s="4"/>
      <c r="AG49" s="4"/>
      <c r="AH49" s="249">
        <v>2.9959810010960906E-2</v>
      </c>
      <c r="AI49" s="33">
        <f t="shared" si="36"/>
        <v>0.32100000000000001</v>
      </c>
      <c r="AJ49" s="4"/>
      <c r="AK49" s="4"/>
      <c r="AL49" s="249">
        <v>0.12596308905214118</v>
      </c>
      <c r="AM49" s="33">
        <f t="shared" si="37"/>
        <v>0.32100000000000001</v>
      </c>
      <c r="AN49" s="4"/>
      <c r="AO49" s="4"/>
      <c r="AP49" s="249">
        <v>6.6125070848290198E-3</v>
      </c>
      <c r="AQ49" s="33">
        <f t="shared" si="38"/>
        <v>0.32100000000000001</v>
      </c>
      <c r="AR49" s="4"/>
      <c r="AS49" s="4"/>
      <c r="AT49" s="249">
        <v>8.225245175577349E-2</v>
      </c>
      <c r="AU49" s="33">
        <f t="shared" si="39"/>
        <v>0.32100000000000001</v>
      </c>
      <c r="AV49" s="4"/>
      <c r="AW49" s="4"/>
      <c r="AX49" s="249">
        <v>7.3807812125569139E-2</v>
      </c>
      <c r="AY49" s="33">
        <f t="shared" si="40"/>
        <v>0.32100000000000001</v>
      </c>
      <c r="AZ49" s="4"/>
      <c r="BA49" s="4"/>
      <c r="BB49" s="249">
        <v>0.11906354515050167</v>
      </c>
      <c r="BC49" s="250">
        <f t="shared" si="41"/>
        <v>0.32100000000000001</v>
      </c>
    </row>
    <row r="50" spans="2:55">
      <c r="B50" s="189"/>
      <c r="C50" s="242">
        <f>(AU14*0.5)+(AU21*0.25)+(AU37*0.25)</f>
        <v>7.4701110625629938E-2</v>
      </c>
      <c r="F50" s="248">
        <v>0.1061381074168798</v>
      </c>
      <c r="G50" s="33">
        <f t="shared" si="29"/>
        <v>0.35699999999999998</v>
      </c>
      <c r="H50" s="4"/>
      <c r="I50" s="4"/>
      <c r="J50" s="249">
        <v>2.100840336134454E-2</v>
      </c>
      <c r="K50" s="33">
        <f t="shared" si="30"/>
        <v>0.35699999999999998</v>
      </c>
      <c r="L50" s="4"/>
      <c r="M50" s="4"/>
      <c r="N50" s="249">
        <v>4.4132397191574725E-2</v>
      </c>
      <c r="O50" s="33">
        <f t="shared" si="31"/>
        <v>0.35699999999999998</v>
      </c>
      <c r="P50" s="4"/>
      <c r="Q50" s="4"/>
      <c r="R50" s="249">
        <v>0.12565938206480784</v>
      </c>
      <c r="S50" s="33">
        <f t="shared" si="32"/>
        <v>0.35699999999999998</v>
      </c>
      <c r="T50" s="4"/>
      <c r="U50" s="4"/>
      <c r="V50" s="249">
        <v>6.7302137492778746E-2</v>
      </c>
      <c r="W50" s="33">
        <f t="shared" si="33"/>
        <v>0.35699999999999998</v>
      </c>
      <c r="X50" s="4"/>
      <c r="Y50" s="4"/>
      <c r="Z50" s="249">
        <v>1.1372867587327376E-2</v>
      </c>
      <c r="AA50" s="33">
        <f t="shared" si="34"/>
        <v>0.35699999999999998</v>
      </c>
      <c r="AB50" s="4"/>
      <c r="AC50" s="4"/>
      <c r="AD50" s="249">
        <v>0.13763528691035329</v>
      </c>
      <c r="AE50" s="33">
        <f t="shared" si="35"/>
        <v>0.35699999999999998</v>
      </c>
      <c r="AF50" s="4"/>
      <c r="AG50" s="4"/>
      <c r="AH50" s="249">
        <v>3.0178837555886736E-2</v>
      </c>
      <c r="AI50" s="33">
        <f t="shared" si="36"/>
        <v>0.35699999999999998</v>
      </c>
      <c r="AJ50" s="4"/>
      <c r="AK50" s="4"/>
      <c r="AL50" s="249">
        <v>0.12660135644310477</v>
      </c>
      <c r="AM50" s="33">
        <f t="shared" si="37"/>
        <v>0.35699999999999998</v>
      </c>
      <c r="AN50" s="4"/>
      <c r="AO50" s="4"/>
      <c r="AP50" s="249">
        <v>8.0091533180778034E-3</v>
      </c>
      <c r="AQ50" s="33">
        <f t="shared" si="38"/>
        <v>0.35699999999999998</v>
      </c>
      <c r="AR50" s="4"/>
      <c r="AS50" s="4"/>
      <c r="AT50" s="249">
        <v>8.3650995340957227E-2</v>
      </c>
      <c r="AU50" s="33">
        <f t="shared" si="39"/>
        <v>0.35699999999999998</v>
      </c>
      <c r="AV50" s="4"/>
      <c r="AW50" s="4"/>
      <c r="AX50" s="249">
        <v>7.4234546504910459E-2</v>
      </c>
      <c r="AY50" s="33">
        <f t="shared" si="40"/>
        <v>0.35699999999999998</v>
      </c>
      <c r="AZ50" s="4"/>
      <c r="BA50" s="4"/>
      <c r="BB50" s="249">
        <v>0.12043054427294882</v>
      </c>
      <c r="BC50" s="250">
        <f t="shared" si="41"/>
        <v>0.35699999999999998</v>
      </c>
    </row>
    <row r="51" spans="2:55" ht="15.75" thickBot="1">
      <c r="B51" s="193"/>
      <c r="C51" s="243">
        <f>(AY14*0.5)+(AY21*0.25)+(AY37*0.25)</f>
        <v>0.12312200309641128</v>
      </c>
      <c r="F51" s="248">
        <v>0.1074888226527571</v>
      </c>
      <c r="G51" s="33">
        <f t="shared" si="29"/>
        <v>0.39200000000000002</v>
      </c>
      <c r="H51" s="4"/>
      <c r="I51" s="4"/>
      <c r="J51" s="249">
        <v>2.1739130434782608E-2</v>
      </c>
      <c r="K51" s="33">
        <f t="shared" si="30"/>
        <v>0.39200000000000002</v>
      </c>
      <c r="L51" s="4"/>
      <c r="M51" s="4"/>
      <c r="N51" s="249">
        <v>4.4281941905342272E-2</v>
      </c>
      <c r="O51" s="33">
        <f t="shared" si="31"/>
        <v>0.39200000000000002</v>
      </c>
      <c r="P51" s="4"/>
      <c r="Q51" s="4"/>
      <c r="R51" s="249">
        <v>0.12632006498781478</v>
      </c>
      <c r="S51" s="33">
        <f t="shared" si="32"/>
        <v>0.39200000000000002</v>
      </c>
      <c r="T51" s="4"/>
      <c r="U51" s="4"/>
      <c r="V51" s="249">
        <v>6.790897688586274E-2</v>
      </c>
      <c r="W51" s="33">
        <f t="shared" si="33"/>
        <v>0.39200000000000002</v>
      </c>
      <c r="X51" s="4"/>
      <c r="Y51" s="4"/>
      <c r="Z51" s="249">
        <v>1.2271172802253066E-2</v>
      </c>
      <c r="AA51" s="33">
        <f t="shared" si="34"/>
        <v>0.39200000000000002</v>
      </c>
      <c r="AB51" s="4"/>
      <c r="AC51" s="4"/>
      <c r="AD51" s="249">
        <v>0.13786531130876747</v>
      </c>
      <c r="AE51" s="33">
        <f t="shared" si="35"/>
        <v>0.39200000000000002</v>
      </c>
      <c r="AF51" s="4"/>
      <c r="AG51" s="4"/>
      <c r="AH51" s="249">
        <v>3.0317769130998703E-2</v>
      </c>
      <c r="AI51" s="33">
        <f t="shared" si="36"/>
        <v>0.39200000000000002</v>
      </c>
      <c r="AJ51" s="4"/>
      <c r="AK51" s="4"/>
      <c r="AL51" s="249">
        <v>0.12689626896268963</v>
      </c>
      <c r="AM51" s="33">
        <f t="shared" si="37"/>
        <v>0.39200000000000002</v>
      </c>
      <c r="AN51" s="4"/>
      <c r="AO51" s="4"/>
      <c r="AP51" s="249">
        <v>8.1476156242511373E-3</v>
      </c>
      <c r="AQ51" s="33">
        <f t="shared" si="38"/>
        <v>0.39200000000000002</v>
      </c>
      <c r="AR51" s="4"/>
      <c r="AS51" s="4"/>
      <c r="AT51" s="249">
        <v>8.4572657229887119E-2</v>
      </c>
      <c r="AU51" s="33">
        <f t="shared" si="39"/>
        <v>0.39200000000000002</v>
      </c>
      <c r="AV51" s="4"/>
      <c r="AW51" s="4"/>
      <c r="AX51" s="249">
        <v>7.4776542402441679E-2</v>
      </c>
      <c r="AY51" s="33">
        <f t="shared" si="40"/>
        <v>0.39200000000000002</v>
      </c>
      <c r="AZ51" s="4"/>
      <c r="BA51" s="4"/>
      <c r="BB51" s="249">
        <v>0.12197621976219762</v>
      </c>
      <c r="BC51" s="250">
        <f t="shared" si="41"/>
        <v>0.39200000000000002</v>
      </c>
    </row>
    <row r="52" spans="2:55">
      <c r="F52" s="248">
        <v>0.10804515319835153</v>
      </c>
      <c r="G52" s="33">
        <f t="shared" si="29"/>
        <v>0.42799999999999999</v>
      </c>
      <c r="H52" s="4"/>
      <c r="I52" s="4"/>
      <c r="J52" s="249">
        <v>2.1982116244411331E-2</v>
      </c>
      <c r="K52" s="33">
        <f t="shared" si="30"/>
        <v>0.42799999999999999</v>
      </c>
      <c r="L52" s="4"/>
      <c r="M52" s="4"/>
      <c r="N52" s="249">
        <v>4.4679752066115706E-2</v>
      </c>
      <c r="O52" s="33">
        <f t="shared" si="31"/>
        <v>0.42799999999999999</v>
      </c>
      <c r="P52" s="4"/>
      <c r="Q52" s="4"/>
      <c r="R52" s="249">
        <v>0.12654885232581758</v>
      </c>
      <c r="S52" s="33">
        <f t="shared" si="32"/>
        <v>0.42799999999999999</v>
      </c>
      <c r="T52" s="4"/>
      <c r="U52" s="4"/>
      <c r="V52" s="249">
        <v>6.8237205523964256E-2</v>
      </c>
      <c r="W52" s="33">
        <f t="shared" si="33"/>
        <v>0.42799999999999999</v>
      </c>
      <c r="X52" s="4"/>
      <c r="Y52" s="4"/>
      <c r="Z52" s="249">
        <v>1.2738853503184711E-2</v>
      </c>
      <c r="AA52" s="33">
        <f t="shared" si="34"/>
        <v>0.42799999999999999</v>
      </c>
      <c r="AB52" s="4"/>
      <c r="AC52" s="4"/>
      <c r="AD52" s="249">
        <v>0.13975155279503107</v>
      </c>
      <c r="AE52" s="33">
        <f t="shared" si="35"/>
        <v>0.42799999999999999</v>
      </c>
      <c r="AF52" s="4"/>
      <c r="AG52" s="4"/>
      <c r="AH52" s="249">
        <v>3.0835205227690423E-2</v>
      </c>
      <c r="AI52" s="33">
        <f t="shared" si="36"/>
        <v>0.42799999999999999</v>
      </c>
      <c r="AJ52" s="4"/>
      <c r="AK52" s="4"/>
      <c r="AL52" s="249">
        <v>0.12796549245147376</v>
      </c>
      <c r="AM52" s="33">
        <f t="shared" si="37"/>
        <v>0.42799999999999999</v>
      </c>
      <c r="AN52" s="4"/>
      <c r="AO52" s="4"/>
      <c r="AP52" s="249">
        <v>1.016260162601626E-2</v>
      </c>
      <c r="AQ52" s="33">
        <f t="shared" si="38"/>
        <v>0.42799999999999999</v>
      </c>
      <c r="AR52" s="4"/>
      <c r="AS52" s="4"/>
      <c r="AT52" s="249">
        <v>8.4704448507007923E-2</v>
      </c>
      <c r="AU52" s="33">
        <f t="shared" si="39"/>
        <v>0.42799999999999999</v>
      </c>
      <c r="AV52" s="4"/>
      <c r="AW52" s="4"/>
      <c r="AX52" s="249">
        <v>7.5169555388093445E-2</v>
      </c>
      <c r="AY52" s="33">
        <f t="shared" si="40"/>
        <v>0.42799999999999999</v>
      </c>
      <c r="AZ52" s="4"/>
      <c r="BA52" s="4"/>
      <c r="BB52" s="249">
        <v>0.12200574896199297</v>
      </c>
      <c r="BC52" s="250">
        <f t="shared" si="41"/>
        <v>0.42799999999999999</v>
      </c>
    </row>
    <row r="53" spans="2:55">
      <c r="F53" s="248">
        <v>0.10908063300678222</v>
      </c>
      <c r="G53" s="33">
        <f t="shared" si="29"/>
        <v>0.46400000000000002</v>
      </c>
      <c r="H53" s="4"/>
      <c r="I53" s="4"/>
      <c r="J53" s="249">
        <v>2.275522755227552E-2</v>
      </c>
      <c r="K53" s="33">
        <f t="shared" si="30"/>
        <v>0.46400000000000002</v>
      </c>
      <c r="L53" s="4"/>
      <c r="M53" s="4"/>
      <c r="N53" s="249">
        <v>4.4736842105263158E-2</v>
      </c>
      <c r="O53" s="33">
        <f t="shared" si="31"/>
        <v>0.46400000000000002</v>
      </c>
      <c r="P53" s="4"/>
      <c r="Q53" s="4"/>
      <c r="R53" s="249">
        <v>0.1269601360287172</v>
      </c>
      <c r="S53" s="33">
        <f t="shared" si="32"/>
        <v>0.46400000000000002</v>
      </c>
      <c r="T53" s="4"/>
      <c r="U53" s="4"/>
      <c r="V53" s="249">
        <v>6.9236390208257212E-2</v>
      </c>
      <c r="W53" s="33">
        <f t="shared" si="33"/>
        <v>0.46400000000000002</v>
      </c>
      <c r="X53" s="4"/>
      <c r="Y53" s="4"/>
      <c r="Z53" s="249">
        <v>1.2970168612191959E-2</v>
      </c>
      <c r="AA53" s="33">
        <f t="shared" si="34"/>
        <v>0.46400000000000002</v>
      </c>
      <c r="AB53" s="4"/>
      <c r="AC53" s="4"/>
      <c r="AD53" s="249">
        <v>0.14027570789865873</v>
      </c>
      <c r="AE53" s="33">
        <f t="shared" si="35"/>
        <v>0.46400000000000002</v>
      </c>
      <c r="AF53" s="4"/>
      <c r="AG53" s="4"/>
      <c r="AH53" s="249">
        <v>3.0875482429412956E-2</v>
      </c>
      <c r="AI53" s="33">
        <f t="shared" si="36"/>
        <v>0.46400000000000002</v>
      </c>
      <c r="AJ53" s="4"/>
      <c r="AK53" s="4"/>
      <c r="AL53" s="249">
        <v>0.13043478260869568</v>
      </c>
      <c r="AM53" s="33">
        <f t="shared" si="37"/>
        <v>0.46400000000000002</v>
      </c>
      <c r="AN53" s="4"/>
      <c r="AO53" s="4"/>
      <c r="AP53" s="249">
        <v>1.0656970912738215E-2</v>
      </c>
      <c r="AQ53" s="33">
        <f t="shared" si="38"/>
        <v>0.46400000000000002</v>
      </c>
      <c r="AR53" s="4"/>
      <c r="AS53" s="4"/>
      <c r="AT53" s="249">
        <v>8.5495067592254295E-2</v>
      </c>
      <c r="AU53" s="33">
        <f t="shared" si="39"/>
        <v>0.46400000000000002</v>
      </c>
      <c r="AV53" s="4"/>
      <c r="AW53" s="4"/>
      <c r="AX53" s="249">
        <v>7.5203252032520318E-2</v>
      </c>
      <c r="AY53" s="33">
        <f t="shared" si="40"/>
        <v>0.46400000000000002</v>
      </c>
      <c r="AZ53" s="4"/>
      <c r="BA53" s="4"/>
      <c r="BB53" s="249">
        <v>0.12492382693479585</v>
      </c>
      <c r="BC53" s="250">
        <f t="shared" si="41"/>
        <v>0.46400000000000002</v>
      </c>
    </row>
    <row r="54" spans="2:55">
      <c r="F54" s="248">
        <v>0.10976761760816174</v>
      </c>
      <c r="G54" s="33">
        <f t="shared" si="29"/>
        <v>0.5</v>
      </c>
      <c r="H54" s="4"/>
      <c r="I54" s="4"/>
      <c r="J54" s="249">
        <v>2.3083439220669209E-2</v>
      </c>
      <c r="K54" s="33">
        <f t="shared" si="30"/>
        <v>0.5</v>
      </c>
      <c r="L54" s="4"/>
      <c r="M54" s="4"/>
      <c r="N54" s="249">
        <v>4.4794839634474108E-2</v>
      </c>
      <c r="O54" s="33">
        <f t="shared" si="31"/>
        <v>0.5</v>
      </c>
      <c r="P54" s="4"/>
      <c r="Q54" s="4"/>
      <c r="R54" s="249">
        <v>0.12837528604118995</v>
      </c>
      <c r="S54" s="33">
        <f t="shared" si="32"/>
        <v>0.5</v>
      </c>
      <c r="T54" s="4"/>
      <c r="U54" s="4"/>
      <c r="V54" s="249">
        <v>6.9299552906110298E-2</v>
      </c>
      <c r="W54" s="33">
        <f t="shared" si="33"/>
        <v>0.5</v>
      </c>
      <c r="X54" s="4"/>
      <c r="Y54" s="4"/>
      <c r="Z54" s="249">
        <v>1.2998266897746967E-2</v>
      </c>
      <c r="AA54" s="33">
        <f t="shared" si="34"/>
        <v>0.5</v>
      </c>
      <c r="AB54" s="4"/>
      <c r="AC54" s="4"/>
      <c r="AD54" s="249">
        <v>0.14195775792038995</v>
      </c>
      <c r="AE54" s="33">
        <f t="shared" si="35"/>
        <v>0.5</v>
      </c>
      <c r="AF54" s="4"/>
      <c r="AG54" s="4"/>
      <c r="AH54" s="249">
        <v>3.1085154483798044E-2</v>
      </c>
      <c r="AI54" s="33">
        <f t="shared" si="36"/>
        <v>0.5</v>
      </c>
      <c r="AJ54" s="4"/>
      <c r="AK54" s="4"/>
      <c r="AL54" s="249">
        <v>0.13046679428655572</v>
      </c>
      <c r="AM54" s="33">
        <f t="shared" si="37"/>
        <v>0.5</v>
      </c>
      <c r="AN54" s="4"/>
      <c r="AO54" s="4"/>
      <c r="AP54" s="249">
        <v>1.0687463893703062E-2</v>
      </c>
      <c r="AQ54" s="33">
        <f t="shared" si="38"/>
        <v>0.5</v>
      </c>
      <c r="AR54" s="4"/>
      <c r="AS54" s="4"/>
      <c r="AT54" s="249">
        <v>8.5506706408345762E-2</v>
      </c>
      <c r="AU54" s="33">
        <f t="shared" si="39"/>
        <v>0.5</v>
      </c>
      <c r="AV54" s="4"/>
      <c r="AW54" s="4"/>
      <c r="AX54" s="249">
        <v>7.5571509540903081E-2</v>
      </c>
      <c r="AY54" s="33">
        <f t="shared" si="40"/>
        <v>0.5</v>
      </c>
      <c r="AZ54" s="4"/>
      <c r="BA54" s="4"/>
      <c r="BB54" s="249">
        <v>0.1250708482901946</v>
      </c>
      <c r="BC54" s="250">
        <f t="shared" si="41"/>
        <v>0.5</v>
      </c>
    </row>
    <row r="55" spans="2:55">
      <c r="C55" s="11"/>
      <c r="D55" s="22"/>
      <c r="F55" s="248">
        <v>0.1099906629318394</v>
      </c>
      <c r="G55" s="33">
        <f t="shared" si="29"/>
        <v>0.53500000000000003</v>
      </c>
      <c r="H55" s="4"/>
      <c r="I55" s="4"/>
      <c r="J55" s="249">
        <v>2.3360964581763378E-2</v>
      </c>
      <c r="K55" s="33">
        <f t="shared" si="30"/>
        <v>0.53500000000000003</v>
      </c>
      <c r="L55" s="4"/>
      <c r="M55" s="4"/>
      <c r="N55" s="249">
        <v>4.4895678092399409E-2</v>
      </c>
      <c r="O55" s="33">
        <f t="shared" si="31"/>
        <v>0.53500000000000003</v>
      </c>
      <c r="P55" s="4"/>
      <c r="Q55" s="4"/>
      <c r="R55" s="249">
        <v>0.12905317769131</v>
      </c>
      <c r="S55" s="33">
        <f t="shared" si="32"/>
        <v>0.53500000000000003</v>
      </c>
      <c r="T55" s="4"/>
      <c r="U55" s="4"/>
      <c r="V55" s="249">
        <v>7.0408368537517599E-2</v>
      </c>
      <c r="W55" s="33">
        <f t="shared" si="33"/>
        <v>0.53500000000000003</v>
      </c>
      <c r="X55" s="4"/>
      <c r="Y55" s="4"/>
      <c r="Z55" s="249">
        <v>1.3412816691505217E-2</v>
      </c>
      <c r="AA55" s="33">
        <f t="shared" si="34"/>
        <v>0.53500000000000003</v>
      </c>
      <c r="AB55" s="4"/>
      <c r="AC55" s="4"/>
      <c r="AD55" s="249">
        <v>0.142296918767507</v>
      </c>
      <c r="AE55" s="33">
        <f t="shared" si="35"/>
        <v>0.53500000000000003</v>
      </c>
      <c r="AF55" s="4"/>
      <c r="AG55" s="4"/>
      <c r="AH55" s="249">
        <v>3.180778032036613E-2</v>
      </c>
      <c r="AI55" s="33">
        <f t="shared" si="36"/>
        <v>0.53500000000000003</v>
      </c>
      <c r="AJ55" s="4"/>
      <c r="AK55" s="4"/>
      <c r="AL55" s="249">
        <v>0.13073871150576236</v>
      </c>
      <c r="AM55" s="33">
        <f t="shared" si="37"/>
        <v>0.53500000000000003</v>
      </c>
      <c r="AN55" s="4"/>
      <c r="AO55" s="4"/>
      <c r="AP55" s="249">
        <v>1.2496045555204048E-2</v>
      </c>
      <c r="AQ55" s="33">
        <f t="shared" si="38"/>
        <v>0.53500000000000003</v>
      </c>
      <c r="AR55" s="4"/>
      <c r="AS55" s="4"/>
      <c r="AT55" s="249">
        <v>8.729997974478429E-2</v>
      </c>
      <c r="AU55" s="33">
        <f t="shared" si="39"/>
        <v>0.53500000000000003</v>
      </c>
      <c r="AV55" s="4"/>
      <c r="AW55" s="4"/>
      <c r="AX55" s="249">
        <v>7.5633383010432195E-2</v>
      </c>
      <c r="AY55" s="33">
        <f t="shared" si="40"/>
        <v>0.53500000000000003</v>
      </c>
      <c r="AZ55" s="4"/>
      <c r="BA55" s="4"/>
      <c r="BB55" s="249">
        <v>0.12667980648629279</v>
      </c>
      <c r="BC55" s="250">
        <f t="shared" si="41"/>
        <v>0.53500000000000003</v>
      </c>
    </row>
    <row r="56" spans="2:55">
      <c r="C56" s="11"/>
      <c r="D56" s="16"/>
      <c r="F56" s="248">
        <v>0.11079602997771927</v>
      </c>
      <c r="G56" s="33">
        <f t="shared" si="29"/>
        <v>0.57099999999999995</v>
      </c>
      <c r="H56" s="4"/>
      <c r="I56" s="4"/>
      <c r="J56" s="249">
        <v>2.372393961179008E-2</v>
      </c>
      <c r="K56" s="33">
        <f t="shared" si="30"/>
        <v>0.57099999999999995</v>
      </c>
      <c r="L56" s="4"/>
      <c r="M56" s="4"/>
      <c r="N56" s="249">
        <v>4.5342905724541853E-2</v>
      </c>
      <c r="O56" s="33">
        <f t="shared" si="31"/>
        <v>0.57099999999999995</v>
      </c>
      <c r="P56" s="4"/>
      <c r="Q56" s="4"/>
      <c r="R56" s="249">
        <v>0.1318394024276377</v>
      </c>
      <c r="S56" s="33">
        <f t="shared" si="32"/>
        <v>0.57099999999999995</v>
      </c>
      <c r="T56" s="4"/>
      <c r="U56" s="4"/>
      <c r="V56" s="249">
        <v>7.0520965692503171E-2</v>
      </c>
      <c r="W56" s="33">
        <f t="shared" si="33"/>
        <v>0.57099999999999995</v>
      </c>
      <c r="X56" s="4"/>
      <c r="Y56" s="4"/>
      <c r="Z56" s="249">
        <v>1.3883814395323347E-2</v>
      </c>
      <c r="AA56" s="33">
        <f t="shared" si="34"/>
        <v>0.57099999999999995</v>
      </c>
      <c r="AB56" s="4"/>
      <c r="AC56" s="4"/>
      <c r="AD56" s="249">
        <v>0.14366688467407893</v>
      </c>
      <c r="AE56" s="33">
        <f t="shared" si="35"/>
        <v>0.57099999999999995</v>
      </c>
      <c r="AF56" s="4"/>
      <c r="AG56" s="4"/>
      <c r="AH56" s="249">
        <v>3.1894934333958722E-2</v>
      </c>
      <c r="AI56" s="33">
        <f t="shared" si="36"/>
        <v>0.57099999999999995</v>
      </c>
      <c r="AJ56" s="4"/>
      <c r="AK56" s="4"/>
      <c r="AL56" s="249">
        <v>0.13077496274217587</v>
      </c>
      <c r="AM56" s="33">
        <f t="shared" si="37"/>
        <v>0.57099999999999995</v>
      </c>
      <c r="AN56" s="4"/>
      <c r="AO56" s="4"/>
      <c r="AP56" s="249">
        <v>1.2536728697355535E-2</v>
      </c>
      <c r="AQ56" s="33">
        <f t="shared" si="38"/>
        <v>0.57099999999999995</v>
      </c>
      <c r="AR56" s="4"/>
      <c r="AS56" s="4"/>
      <c r="AT56" s="249">
        <v>8.7400449254645698E-2</v>
      </c>
      <c r="AU56" s="33">
        <f t="shared" si="39"/>
        <v>0.57099999999999995</v>
      </c>
      <c r="AV56" s="4"/>
      <c r="AW56" s="4"/>
      <c r="AX56" s="249">
        <v>7.5816993464052296E-2</v>
      </c>
      <c r="AY56" s="33">
        <f t="shared" si="40"/>
        <v>0.57099999999999995</v>
      </c>
      <c r="AZ56" s="4"/>
      <c r="BA56" s="4"/>
      <c r="BB56" s="249">
        <v>0.1284046692607004</v>
      </c>
      <c r="BC56" s="250">
        <f t="shared" si="41"/>
        <v>0.57099999999999995</v>
      </c>
    </row>
    <row r="57" spans="2:55">
      <c r="C57" s="11"/>
      <c r="D57" s="16"/>
      <c r="F57" s="248">
        <v>0.11230706742485784</v>
      </c>
      <c r="G57" s="33">
        <f t="shared" si="29"/>
        <v>0.60699999999999998</v>
      </c>
      <c r="H57" s="4"/>
      <c r="I57" s="4"/>
      <c r="J57" s="249">
        <v>2.3762807935469806E-2</v>
      </c>
      <c r="K57" s="33">
        <f t="shared" si="30"/>
        <v>0.60699999999999998</v>
      </c>
      <c r="L57" s="4"/>
      <c r="M57" s="4"/>
      <c r="N57" s="249">
        <v>4.6010064701653482E-2</v>
      </c>
      <c r="O57" s="33">
        <f t="shared" si="31"/>
        <v>0.60699999999999998</v>
      </c>
      <c r="P57" s="4"/>
      <c r="Q57" s="4"/>
      <c r="R57" s="249">
        <v>0.13524590163934427</v>
      </c>
      <c r="S57" s="33">
        <f t="shared" si="32"/>
        <v>0.60699999999999998</v>
      </c>
      <c r="T57" s="4"/>
      <c r="U57" s="4"/>
      <c r="V57" s="249">
        <v>7.1590052750565195E-2</v>
      </c>
      <c r="W57" s="33">
        <f t="shared" si="33"/>
        <v>0.60699999999999998</v>
      </c>
      <c r="X57" s="4"/>
      <c r="Y57" s="4"/>
      <c r="Z57" s="249">
        <v>1.4204545454545456E-2</v>
      </c>
      <c r="AA57" s="33">
        <f t="shared" si="34"/>
        <v>0.60699999999999998</v>
      </c>
      <c r="AB57" s="4"/>
      <c r="AC57" s="4"/>
      <c r="AD57" s="249">
        <v>0.14482479238403889</v>
      </c>
      <c r="AE57" s="33">
        <f t="shared" si="35"/>
        <v>0.60699999999999998</v>
      </c>
      <c r="AF57" s="4"/>
      <c r="AG57" s="4"/>
      <c r="AH57" s="249">
        <v>3.2087733549959384E-2</v>
      </c>
      <c r="AI57" s="33">
        <f t="shared" si="36"/>
        <v>0.60699999999999998</v>
      </c>
      <c r="AJ57" s="4"/>
      <c r="AK57" s="4"/>
      <c r="AL57" s="249">
        <v>0.13246011424069332</v>
      </c>
      <c r="AM57" s="33">
        <f t="shared" si="37"/>
        <v>0.60699999999999998</v>
      </c>
      <c r="AN57" s="4"/>
      <c r="AO57" s="4"/>
      <c r="AP57" s="249">
        <v>1.2660812742495406E-2</v>
      </c>
      <c r="AQ57" s="33">
        <f t="shared" si="38"/>
        <v>0.60699999999999998</v>
      </c>
      <c r="AR57" s="4"/>
      <c r="AS57" s="4"/>
      <c r="AT57" s="249">
        <v>8.7733549959382623E-2</v>
      </c>
      <c r="AU57" s="33">
        <f t="shared" si="39"/>
        <v>0.60699999999999998</v>
      </c>
      <c r="AV57" s="4"/>
      <c r="AW57" s="4"/>
      <c r="AX57" s="249">
        <v>7.5995615637559383E-2</v>
      </c>
      <c r="AY57" s="33">
        <f t="shared" si="40"/>
        <v>0.60699999999999998</v>
      </c>
      <c r="AZ57" s="4"/>
      <c r="BA57" s="4"/>
      <c r="BB57" s="249">
        <v>0.1303692539562924</v>
      </c>
      <c r="BC57" s="250">
        <f t="shared" si="41"/>
        <v>0.60699999999999998</v>
      </c>
    </row>
    <row r="58" spans="2:55">
      <c r="C58" s="11"/>
      <c r="D58" s="16"/>
      <c r="F58" s="248">
        <v>0.11232988015437741</v>
      </c>
      <c r="G58" s="33">
        <f t="shared" si="29"/>
        <v>0.64200000000000002</v>
      </c>
      <c r="H58" s="4"/>
      <c r="I58" s="4"/>
      <c r="J58" s="249">
        <v>2.3892178885031652E-2</v>
      </c>
      <c r="K58" s="33">
        <f t="shared" si="30"/>
        <v>0.64200000000000002</v>
      </c>
      <c r="L58" s="4"/>
      <c r="M58" s="4"/>
      <c r="N58" s="249">
        <v>4.7016861219195856E-2</v>
      </c>
      <c r="O58" s="33">
        <f t="shared" si="31"/>
        <v>0.64200000000000002</v>
      </c>
      <c r="P58" s="4"/>
      <c r="Q58" s="4"/>
      <c r="R58" s="249">
        <v>0.13737668980635734</v>
      </c>
      <c r="S58" s="33">
        <f t="shared" si="32"/>
        <v>0.64200000000000002</v>
      </c>
      <c r="T58" s="4"/>
      <c r="U58" s="4"/>
      <c r="V58" s="249">
        <v>7.216072160721608E-2</v>
      </c>
      <c r="W58" s="33">
        <f t="shared" si="33"/>
        <v>0.64200000000000002</v>
      </c>
      <c r="X58" s="4"/>
      <c r="Y58" s="4"/>
      <c r="Z58" s="249">
        <v>1.4669007021063189E-2</v>
      </c>
      <c r="AA58" s="33">
        <f t="shared" si="34"/>
        <v>0.64200000000000002</v>
      </c>
      <c r="AB58" s="4"/>
      <c r="AC58" s="4"/>
      <c r="AD58" s="249">
        <v>0.14564290067032298</v>
      </c>
      <c r="AE58" s="33">
        <f t="shared" si="35"/>
        <v>0.64200000000000002</v>
      </c>
      <c r="AF58" s="4"/>
      <c r="AG58" s="4"/>
      <c r="AH58" s="249">
        <v>3.2483104425550469E-2</v>
      </c>
      <c r="AI58" s="33">
        <f t="shared" si="36"/>
        <v>0.64200000000000002</v>
      </c>
      <c r="AJ58" s="4"/>
      <c r="AK58" s="4"/>
      <c r="AL58" s="249">
        <v>0.13310635538261997</v>
      </c>
      <c r="AM58" s="33">
        <f t="shared" si="37"/>
        <v>0.64200000000000002</v>
      </c>
      <c r="AN58" s="4"/>
      <c r="AO58" s="4"/>
      <c r="AP58" s="249">
        <v>1.2663819761448975E-2</v>
      </c>
      <c r="AQ58" s="33">
        <f t="shared" si="38"/>
        <v>0.64200000000000002</v>
      </c>
      <c r="AR58" s="4"/>
      <c r="AS58" s="4"/>
      <c r="AT58" s="249">
        <v>8.832951945080092E-2</v>
      </c>
      <c r="AU58" s="33">
        <f t="shared" si="39"/>
        <v>0.64200000000000002</v>
      </c>
      <c r="AV58" s="4"/>
      <c r="AW58" s="4"/>
      <c r="AX58" s="249">
        <v>7.6199740596627763E-2</v>
      </c>
      <c r="AY58" s="33">
        <f t="shared" si="40"/>
        <v>0.64200000000000002</v>
      </c>
      <c r="AZ58" s="4"/>
      <c r="BA58" s="4"/>
      <c r="BB58" s="249">
        <v>0.13189269746646795</v>
      </c>
      <c r="BC58" s="250">
        <f t="shared" si="41"/>
        <v>0.64200000000000002</v>
      </c>
    </row>
    <row r="59" spans="2:55">
      <c r="C59" s="11"/>
      <c r="D59" s="16"/>
      <c r="F59" s="248">
        <v>0.11395881006864989</v>
      </c>
      <c r="G59" s="33">
        <f t="shared" si="29"/>
        <v>0.67800000000000005</v>
      </c>
      <c r="H59" s="4"/>
      <c r="I59" s="4"/>
      <c r="J59" s="249">
        <v>2.3993954279236729E-2</v>
      </c>
      <c r="K59" s="33">
        <f t="shared" si="30"/>
        <v>0.67800000000000005</v>
      </c>
      <c r="L59" s="4"/>
      <c r="M59" s="4"/>
      <c r="N59" s="249">
        <v>4.7116165718927704E-2</v>
      </c>
      <c r="O59" s="33">
        <f t="shared" si="31"/>
        <v>0.67800000000000005</v>
      </c>
      <c r="P59" s="4"/>
      <c r="Q59" s="4"/>
      <c r="R59" s="249">
        <v>0.13758599124452783</v>
      </c>
      <c r="S59" s="33">
        <f t="shared" si="32"/>
        <v>0.67800000000000005</v>
      </c>
      <c r="T59" s="4"/>
      <c r="U59" s="4"/>
      <c r="V59" s="249">
        <v>7.2287250869977851E-2</v>
      </c>
      <c r="W59" s="33">
        <f t="shared" si="33"/>
        <v>0.67800000000000005</v>
      </c>
      <c r="X59" s="4"/>
      <c r="Y59" s="4"/>
      <c r="Z59" s="249">
        <v>1.5011178537208559E-2</v>
      </c>
      <c r="AA59" s="33">
        <f t="shared" si="34"/>
        <v>0.67800000000000005</v>
      </c>
      <c r="AB59" s="4"/>
      <c r="AC59" s="4"/>
      <c r="AD59" s="249">
        <v>0.14717551483090877</v>
      </c>
      <c r="AE59" s="33">
        <f t="shared" si="35"/>
        <v>0.67800000000000005</v>
      </c>
      <c r="AF59" s="4"/>
      <c r="AG59" s="4"/>
      <c r="AH59" s="249">
        <v>3.3248623464633628E-2</v>
      </c>
      <c r="AI59" s="33">
        <f t="shared" si="36"/>
        <v>0.67800000000000005</v>
      </c>
      <c r="AJ59" s="4"/>
      <c r="AK59" s="4"/>
      <c r="AL59" s="249">
        <v>0.13389355742296918</v>
      </c>
      <c r="AM59" s="33">
        <f t="shared" si="37"/>
        <v>0.67800000000000005</v>
      </c>
      <c r="AN59" s="4"/>
      <c r="AO59" s="4"/>
      <c r="AP59" s="249">
        <v>1.3258636788048552E-2</v>
      </c>
      <c r="AQ59" s="33">
        <f t="shared" si="38"/>
        <v>0.67800000000000005</v>
      </c>
      <c r="AR59" s="4"/>
      <c r="AS59" s="4"/>
      <c r="AT59" s="249">
        <v>8.841866616285661E-2</v>
      </c>
      <c r="AU59" s="33">
        <f t="shared" si="39"/>
        <v>0.67800000000000005</v>
      </c>
      <c r="AV59" s="4"/>
      <c r="AW59" s="4"/>
      <c r="AX59" s="249">
        <v>7.6604814443329991E-2</v>
      </c>
      <c r="AY59" s="33">
        <f t="shared" si="40"/>
        <v>0.67800000000000005</v>
      </c>
      <c r="AZ59" s="4"/>
      <c r="BA59" s="4"/>
      <c r="BB59" s="249">
        <v>0.1327665140614781</v>
      </c>
      <c r="BC59" s="250">
        <f t="shared" si="41"/>
        <v>0.67800000000000005</v>
      </c>
    </row>
    <row r="60" spans="2:55">
      <c r="C60" s="11"/>
      <c r="D60" s="16"/>
      <c r="F60" s="248">
        <v>0.11532592108131677</v>
      </c>
      <c r="G60" s="33">
        <f t="shared" si="29"/>
        <v>0.71399999999999997</v>
      </c>
      <c r="H60" s="4"/>
      <c r="I60" s="4"/>
      <c r="J60" s="249">
        <v>2.4256292906178489E-2</v>
      </c>
      <c r="K60" s="33">
        <f t="shared" si="30"/>
        <v>0.71399999999999997</v>
      </c>
      <c r="L60" s="4"/>
      <c r="M60" s="4"/>
      <c r="N60" s="249">
        <v>4.7748323219418708E-2</v>
      </c>
      <c r="O60" s="33">
        <f t="shared" si="31"/>
        <v>0.71399999999999997</v>
      </c>
      <c r="P60" s="4"/>
      <c r="Q60" s="4"/>
      <c r="R60" s="249">
        <v>0.14167725540025414</v>
      </c>
      <c r="S60" s="33">
        <f t="shared" si="32"/>
        <v>0.71399999999999997</v>
      </c>
      <c r="T60" s="4"/>
      <c r="U60" s="4"/>
      <c r="V60" s="249">
        <v>7.2548649159266954E-2</v>
      </c>
      <c r="W60" s="33">
        <f t="shared" si="33"/>
        <v>0.71399999999999997</v>
      </c>
      <c r="X60" s="4"/>
      <c r="Y60" s="4"/>
      <c r="Z60" s="249">
        <v>1.5051066117183301E-2</v>
      </c>
      <c r="AA60" s="33">
        <f t="shared" si="34"/>
        <v>0.71399999999999997</v>
      </c>
      <c r="AB60" s="4"/>
      <c r="AC60" s="4"/>
      <c r="AD60" s="249">
        <v>0.14759224515322078</v>
      </c>
      <c r="AE60" s="33">
        <f t="shared" si="35"/>
        <v>0.71399999999999997</v>
      </c>
      <c r="AF60" s="4"/>
      <c r="AG60" s="4"/>
      <c r="AH60" s="249">
        <v>3.3251464197997363E-2</v>
      </c>
      <c r="AI60" s="33">
        <f t="shared" si="36"/>
        <v>0.71399999999999997</v>
      </c>
      <c r="AJ60" s="4"/>
      <c r="AK60" s="4"/>
      <c r="AL60" s="249">
        <v>0.13634925656437835</v>
      </c>
      <c r="AM60" s="33">
        <f t="shared" si="37"/>
        <v>0.71399999999999997</v>
      </c>
      <c r="AN60" s="4"/>
      <c r="AO60" s="4"/>
      <c r="AP60" s="249">
        <v>1.3599105812220567E-2</v>
      </c>
      <c r="AQ60" s="33">
        <f t="shared" si="38"/>
        <v>0.71399999999999997</v>
      </c>
      <c r="AR60" s="4"/>
      <c r="AS60" s="4"/>
      <c r="AT60" s="249">
        <v>8.896185115697311E-2</v>
      </c>
      <c r="AU60" s="33">
        <f t="shared" si="39"/>
        <v>0.71399999999999997</v>
      </c>
      <c r="AV60" s="4"/>
      <c r="AW60" s="4"/>
      <c r="AX60" s="249">
        <v>7.6812519961673584E-2</v>
      </c>
      <c r="AY60" s="33">
        <f t="shared" si="40"/>
        <v>0.71399999999999997</v>
      </c>
      <c r="AZ60" s="4"/>
      <c r="BA60" s="4"/>
      <c r="BB60" s="249">
        <v>0.13317500913408845</v>
      </c>
      <c r="BC60" s="250">
        <f t="shared" si="41"/>
        <v>0.71399999999999997</v>
      </c>
    </row>
    <row r="61" spans="2:55">
      <c r="C61" s="11"/>
      <c r="D61" s="16"/>
      <c r="F61" s="248">
        <v>0.11931119311193113</v>
      </c>
      <c r="G61" s="33">
        <f t="shared" si="29"/>
        <v>0.75</v>
      </c>
      <c r="H61" s="4"/>
      <c r="I61" s="4"/>
      <c r="J61" s="249">
        <v>2.4273395081443626E-2</v>
      </c>
      <c r="K61" s="33">
        <f t="shared" si="30"/>
        <v>0.75</v>
      </c>
      <c r="L61" s="4"/>
      <c r="M61" s="4"/>
      <c r="N61" s="249">
        <v>4.7949162333911041E-2</v>
      </c>
      <c r="O61" s="33">
        <f t="shared" si="31"/>
        <v>0.75</v>
      </c>
      <c r="P61" s="4"/>
      <c r="Q61" s="4"/>
      <c r="R61" s="249">
        <v>0.14481605351170568</v>
      </c>
      <c r="S61" s="33">
        <f t="shared" si="32"/>
        <v>0.75</v>
      </c>
      <c r="T61" s="4"/>
      <c r="U61" s="4"/>
      <c r="V61" s="249">
        <v>7.2901776597917106E-2</v>
      </c>
      <c r="W61" s="33">
        <f t="shared" si="33"/>
        <v>0.75</v>
      </c>
      <c r="X61" s="4"/>
      <c r="Y61" s="4"/>
      <c r="Z61" s="249">
        <v>1.5114301908180618E-2</v>
      </c>
      <c r="AA61" s="33">
        <f t="shared" si="34"/>
        <v>0.75</v>
      </c>
      <c r="AB61" s="4"/>
      <c r="AC61" s="4"/>
      <c r="AD61" s="249">
        <v>0.14958553127354937</v>
      </c>
      <c r="AE61" s="33">
        <f t="shared" si="35"/>
        <v>0.75</v>
      </c>
      <c r="AF61" s="4"/>
      <c r="AG61" s="4"/>
      <c r="AH61" s="249">
        <v>3.349657198824682E-2</v>
      </c>
      <c r="AI61" s="33">
        <f t="shared" si="36"/>
        <v>0.75</v>
      </c>
      <c r="AJ61" s="4"/>
      <c r="AK61" s="4"/>
      <c r="AL61" s="249">
        <v>0.13846153846153847</v>
      </c>
      <c r="AM61" s="33">
        <f t="shared" si="37"/>
        <v>0.75</v>
      </c>
      <c r="AN61" s="4"/>
      <c r="AO61" s="4"/>
      <c r="AP61" s="249">
        <v>1.3679340173003419E-2</v>
      </c>
      <c r="AQ61" s="33">
        <f t="shared" si="38"/>
        <v>0.75</v>
      </c>
      <c r="AR61" s="4"/>
      <c r="AS61" s="4"/>
      <c r="AT61" s="249">
        <v>9.2745067578064319E-2</v>
      </c>
      <c r="AU61" s="33">
        <f t="shared" si="39"/>
        <v>0.75</v>
      </c>
      <c r="AV61" s="4"/>
      <c r="AW61" s="4"/>
      <c r="AX61" s="249">
        <v>7.7173030056864336E-2</v>
      </c>
      <c r="AY61" s="33">
        <f t="shared" si="40"/>
        <v>0.75</v>
      </c>
      <c r="AZ61" s="4"/>
      <c r="BA61" s="4"/>
      <c r="BB61" s="249">
        <v>0.13540621865596789</v>
      </c>
      <c r="BC61" s="250">
        <f t="shared" si="41"/>
        <v>0.75</v>
      </c>
    </row>
    <row r="62" spans="2:55">
      <c r="C62" s="11"/>
      <c r="D62" s="16"/>
      <c r="F62" s="248">
        <v>0.12007623888182974</v>
      </c>
      <c r="G62" s="33">
        <f t="shared" si="29"/>
        <v>0.78500000000000003</v>
      </c>
      <c r="H62" s="4"/>
      <c r="I62" s="4"/>
      <c r="J62" s="249">
        <v>2.450881101883735E-2</v>
      </c>
      <c r="K62" s="33">
        <f t="shared" si="30"/>
        <v>0.78500000000000003</v>
      </c>
      <c r="L62" s="4"/>
      <c r="M62" s="4"/>
      <c r="N62" s="249">
        <v>4.7961630695443645E-2</v>
      </c>
      <c r="O62" s="33">
        <f t="shared" si="31"/>
        <v>0.78500000000000003</v>
      </c>
      <c r="P62" s="4"/>
      <c r="Q62" s="4"/>
      <c r="R62" s="249">
        <v>0.14555145551455514</v>
      </c>
      <c r="S62" s="33">
        <f t="shared" si="32"/>
        <v>0.78500000000000003</v>
      </c>
      <c r="T62" s="4"/>
      <c r="U62" s="4"/>
      <c r="V62" s="249">
        <v>7.5351053159478432E-2</v>
      </c>
      <c r="W62" s="33">
        <f t="shared" si="33"/>
        <v>0.78500000000000003</v>
      </c>
      <c r="X62" s="4"/>
      <c r="Y62" s="4"/>
      <c r="Z62" s="249">
        <v>1.6132325913824793E-2</v>
      </c>
      <c r="AA62" s="33">
        <f t="shared" si="34"/>
        <v>0.78500000000000003</v>
      </c>
      <c r="AB62" s="4"/>
      <c r="AC62" s="4"/>
      <c r="AD62" s="249">
        <v>0.14994984954864593</v>
      </c>
      <c r="AE62" s="33">
        <f t="shared" si="35"/>
        <v>0.78500000000000003</v>
      </c>
      <c r="AF62" s="4"/>
      <c r="AG62" s="4"/>
      <c r="AH62" s="249">
        <v>3.4235342353423535E-2</v>
      </c>
      <c r="AI62" s="33">
        <f t="shared" si="36"/>
        <v>0.78500000000000003</v>
      </c>
      <c r="AJ62" s="4"/>
      <c r="AK62" s="4"/>
      <c r="AL62" s="249">
        <v>0.14068987543915679</v>
      </c>
      <c r="AM62" s="33">
        <f t="shared" si="37"/>
        <v>0.78500000000000003</v>
      </c>
      <c r="AN62" s="4"/>
      <c r="AO62" s="4"/>
      <c r="AP62" s="249">
        <v>1.3701132626963829E-2</v>
      </c>
      <c r="AQ62" s="33">
        <f t="shared" si="38"/>
        <v>0.78500000000000003</v>
      </c>
      <c r="AR62" s="4"/>
      <c r="AS62" s="4"/>
      <c r="AT62" s="249">
        <v>9.2769842438521571E-2</v>
      </c>
      <c r="AU62" s="33">
        <f t="shared" si="39"/>
        <v>0.78500000000000003</v>
      </c>
      <c r="AV62" s="4"/>
      <c r="AW62" s="4"/>
      <c r="AX62" s="249">
        <v>7.7801851487098686E-2</v>
      </c>
      <c r="AY62" s="33">
        <f t="shared" si="40"/>
        <v>0.78500000000000003</v>
      </c>
      <c r="AZ62" s="4"/>
      <c r="BA62" s="4"/>
      <c r="BB62" s="249">
        <v>0.1360016336532571</v>
      </c>
      <c r="BC62" s="250">
        <f t="shared" si="41"/>
        <v>0.78500000000000003</v>
      </c>
    </row>
    <row r="63" spans="2:55">
      <c r="C63" s="11"/>
      <c r="D63" s="16"/>
      <c r="F63" s="248">
        <v>0.12317277737838485</v>
      </c>
      <c r="G63" s="33">
        <f t="shared" si="29"/>
        <v>0.82099999999999995</v>
      </c>
      <c r="H63" s="4"/>
      <c r="I63" s="4"/>
      <c r="J63" s="249">
        <v>2.5792038992688872E-2</v>
      </c>
      <c r="K63" s="33">
        <f t="shared" si="30"/>
        <v>0.82099999999999995</v>
      </c>
      <c r="L63" s="4"/>
      <c r="M63" s="4"/>
      <c r="N63" s="249">
        <v>4.8585485854858543E-2</v>
      </c>
      <c r="O63" s="33">
        <f t="shared" si="31"/>
        <v>0.82099999999999995</v>
      </c>
      <c r="P63" s="4"/>
      <c r="Q63" s="4"/>
      <c r="R63" s="249">
        <v>0.16223340522405943</v>
      </c>
      <c r="S63" s="33">
        <f t="shared" si="32"/>
        <v>0.82099999999999995</v>
      </c>
      <c r="T63" s="4"/>
      <c r="U63" s="4"/>
      <c r="V63" s="249">
        <v>7.7780028357302008E-2</v>
      </c>
      <c r="W63" s="33">
        <f t="shared" si="33"/>
        <v>0.82099999999999995</v>
      </c>
      <c r="X63" s="4"/>
      <c r="Y63" s="4"/>
      <c r="Z63" s="249">
        <v>1.6134134767478645E-2</v>
      </c>
      <c r="AA63" s="33">
        <f t="shared" si="34"/>
        <v>0.82099999999999995</v>
      </c>
      <c r="AB63" s="4"/>
      <c r="AC63" s="4"/>
      <c r="AD63" s="249">
        <v>0.15137614678899081</v>
      </c>
      <c r="AE63" s="33">
        <f t="shared" si="35"/>
        <v>0.82099999999999995</v>
      </c>
      <c r="AF63" s="4"/>
      <c r="AG63" s="4"/>
      <c r="AH63" s="249">
        <v>3.5117056856187288E-2</v>
      </c>
      <c r="AI63" s="33">
        <f t="shared" si="36"/>
        <v>0.82099999999999995</v>
      </c>
      <c r="AJ63" s="4"/>
      <c r="AK63" s="4"/>
      <c r="AL63" s="249">
        <v>0.14171942005309374</v>
      </c>
      <c r="AM63" s="33">
        <f t="shared" si="37"/>
        <v>0.82099999999999995</v>
      </c>
      <c r="AN63" s="4"/>
      <c r="AO63" s="4"/>
      <c r="AP63" s="249">
        <v>1.628872564675822E-2</v>
      </c>
      <c r="AQ63" s="33">
        <f t="shared" si="38"/>
        <v>0.82099999999999995</v>
      </c>
      <c r="AR63" s="4"/>
      <c r="AS63" s="4"/>
      <c r="AT63" s="249">
        <v>9.5336953050143725E-2</v>
      </c>
      <c r="AU63" s="33">
        <f t="shared" si="39"/>
        <v>0.82099999999999995</v>
      </c>
      <c r="AV63" s="4"/>
      <c r="AW63" s="4"/>
      <c r="AX63" s="249">
        <v>7.7823473584308758E-2</v>
      </c>
      <c r="AY63" s="33">
        <f t="shared" si="40"/>
        <v>0.82099999999999995</v>
      </c>
      <c r="AZ63" s="4"/>
      <c r="BA63" s="4"/>
      <c r="BB63" s="249">
        <v>0.14030370136032899</v>
      </c>
      <c r="BC63" s="250">
        <f t="shared" si="41"/>
        <v>0.82099999999999995</v>
      </c>
    </row>
    <row r="64" spans="2:55">
      <c r="C64" s="11"/>
      <c r="D64" s="16"/>
      <c r="F64" s="248">
        <v>0.12572922953128143</v>
      </c>
      <c r="G64" s="33">
        <f t="shared" si="29"/>
        <v>0.85699999999999998</v>
      </c>
      <c r="H64" s="4"/>
      <c r="I64" s="4"/>
      <c r="J64" s="249">
        <v>2.7219175299614057E-2</v>
      </c>
      <c r="K64" s="33">
        <f t="shared" si="30"/>
        <v>0.85699999999999998</v>
      </c>
      <c r="L64" s="4"/>
      <c r="M64" s="4"/>
      <c r="N64" s="249">
        <v>4.9874921826141332E-2</v>
      </c>
      <c r="O64" s="33">
        <f t="shared" si="31"/>
        <v>0.85699999999999998</v>
      </c>
      <c r="P64" s="4"/>
      <c r="Q64" s="4"/>
      <c r="R64" s="249">
        <v>0.18543388429752067</v>
      </c>
      <c r="S64" s="33">
        <f t="shared" si="32"/>
        <v>0.85699999999999998</v>
      </c>
      <c r="T64" s="4"/>
      <c r="U64" s="4"/>
      <c r="V64" s="249">
        <v>8.0320366132723114E-2</v>
      </c>
      <c r="W64" s="33">
        <f t="shared" si="33"/>
        <v>0.85699999999999998</v>
      </c>
      <c r="X64" s="4"/>
      <c r="Y64" s="4"/>
      <c r="Z64" s="249">
        <v>1.6195161951619515E-2</v>
      </c>
      <c r="AA64" s="33">
        <f t="shared" si="34"/>
        <v>0.85699999999999998</v>
      </c>
      <c r="AB64" s="4"/>
      <c r="AC64" s="4"/>
      <c r="AD64" s="249">
        <v>0.1521877994251038</v>
      </c>
      <c r="AE64" s="33">
        <f t="shared" si="35"/>
        <v>0.85699999999999998</v>
      </c>
      <c r="AF64" s="4"/>
      <c r="AG64" s="4"/>
      <c r="AH64" s="249">
        <v>3.5204184268758799E-2</v>
      </c>
      <c r="AI64" s="33">
        <f t="shared" si="36"/>
        <v>0.85699999999999998</v>
      </c>
      <c r="AJ64" s="4"/>
      <c r="AK64" s="4"/>
      <c r="AL64" s="249">
        <v>0.14300223440991267</v>
      </c>
      <c r="AM64" s="33">
        <f t="shared" si="37"/>
        <v>0.85699999999999998</v>
      </c>
      <c r="AN64" s="4"/>
      <c r="AO64" s="4"/>
      <c r="AP64" s="249">
        <v>1.6484500985486469E-2</v>
      </c>
      <c r="AQ64" s="33">
        <f t="shared" si="38"/>
        <v>0.85699999999999998</v>
      </c>
      <c r="AR64" s="4"/>
      <c r="AS64" s="4"/>
      <c r="AT64" s="249">
        <v>9.5787362086258779E-2</v>
      </c>
      <c r="AU64" s="33">
        <f t="shared" si="39"/>
        <v>0.85699999999999998</v>
      </c>
      <c r="AV64" s="4"/>
      <c r="AW64" s="4"/>
      <c r="AX64" s="249">
        <v>7.885737276201972E-2</v>
      </c>
      <c r="AY64" s="33">
        <f t="shared" si="40"/>
        <v>0.85699999999999998</v>
      </c>
      <c r="AZ64" s="4"/>
      <c r="BA64" s="4"/>
      <c r="BB64" s="249">
        <v>0.14371962892063023</v>
      </c>
      <c r="BC64" s="250">
        <f t="shared" si="41"/>
        <v>0.85699999999999998</v>
      </c>
    </row>
    <row r="65" spans="3:55">
      <c r="C65" s="11"/>
      <c r="D65" s="16"/>
      <c r="F65" s="248">
        <v>0.13645484949832776</v>
      </c>
      <c r="G65" s="33">
        <f t="shared" si="29"/>
        <v>0.89200000000000002</v>
      </c>
      <c r="H65" s="4"/>
      <c r="I65" s="4"/>
      <c r="J65" s="249">
        <v>2.7634297520661155E-2</v>
      </c>
      <c r="K65" s="33">
        <f t="shared" si="30"/>
        <v>0.89200000000000002</v>
      </c>
      <c r="L65" s="4"/>
      <c r="M65" s="4"/>
      <c r="N65" s="249">
        <v>5.0802532763952288E-2</v>
      </c>
      <c r="O65" s="33">
        <f t="shared" si="31"/>
        <v>0.89200000000000002</v>
      </c>
      <c r="P65" s="4"/>
      <c r="Q65" s="4"/>
      <c r="R65" s="249">
        <v>0.18833044482957828</v>
      </c>
      <c r="S65" s="33">
        <f t="shared" si="32"/>
        <v>0.89200000000000002</v>
      </c>
      <c r="T65" s="4"/>
      <c r="U65" s="4"/>
      <c r="V65" s="249">
        <v>8.0964548067710002E-2</v>
      </c>
      <c r="W65" s="33">
        <f t="shared" si="33"/>
        <v>0.89200000000000002</v>
      </c>
      <c r="X65" s="4"/>
      <c r="Y65" s="4"/>
      <c r="Z65" s="249">
        <v>1.6295231248502275E-2</v>
      </c>
      <c r="AA65" s="33">
        <f t="shared" si="34"/>
        <v>0.89200000000000002</v>
      </c>
      <c r="AB65" s="4"/>
      <c r="AC65" s="4"/>
      <c r="AD65" s="249">
        <v>0.15353437094682232</v>
      </c>
      <c r="AE65" s="33">
        <f t="shared" si="35"/>
        <v>0.89200000000000002</v>
      </c>
      <c r="AF65" s="4"/>
      <c r="AG65" s="4"/>
      <c r="AH65" s="249">
        <v>3.5945363048166784E-2</v>
      </c>
      <c r="AI65" s="33">
        <f t="shared" si="36"/>
        <v>0.89200000000000002</v>
      </c>
      <c r="AJ65" s="4"/>
      <c r="AK65" s="4"/>
      <c r="AL65" s="249">
        <v>0.14317627944760358</v>
      </c>
      <c r="AM65" s="33">
        <f t="shared" si="37"/>
        <v>0.89200000000000002</v>
      </c>
      <c r="AN65" s="4"/>
      <c r="AO65" s="4"/>
      <c r="AP65" s="249">
        <v>1.7265894779605932E-2</v>
      </c>
      <c r="AQ65" s="33">
        <f t="shared" si="38"/>
        <v>0.89200000000000002</v>
      </c>
      <c r="AR65" s="4"/>
      <c r="AS65" s="4"/>
      <c r="AT65" s="249">
        <v>9.5979247730220499E-2</v>
      </c>
      <c r="AU65" s="33">
        <f t="shared" si="39"/>
        <v>0.89200000000000002</v>
      </c>
      <c r="AV65" s="4"/>
      <c r="AW65" s="4"/>
      <c r="AX65" s="249">
        <v>7.9839051249470577E-2</v>
      </c>
      <c r="AY65" s="33">
        <f t="shared" si="40"/>
        <v>0.89200000000000002</v>
      </c>
      <c r="AZ65" s="4"/>
      <c r="BA65" s="4"/>
      <c r="BB65" s="249">
        <v>0.14401118533478327</v>
      </c>
      <c r="BC65" s="250">
        <f t="shared" si="41"/>
        <v>0.89200000000000002</v>
      </c>
    </row>
    <row r="66" spans="3:55">
      <c r="C66" s="11"/>
      <c r="D66" s="16"/>
      <c r="F66" s="248">
        <v>0.13765495867768596</v>
      </c>
      <c r="G66" s="33">
        <f t="shared" si="29"/>
        <v>0.92800000000000005</v>
      </c>
      <c r="H66" s="4"/>
      <c r="I66" s="4"/>
      <c r="J66" s="249">
        <v>2.801848642403235E-2</v>
      </c>
      <c r="K66" s="33">
        <f t="shared" si="30"/>
        <v>0.92800000000000005</v>
      </c>
      <c r="L66" s="4"/>
      <c r="M66" s="4"/>
      <c r="N66" s="249">
        <v>5.3155442609063963E-2</v>
      </c>
      <c r="O66" s="33">
        <f t="shared" si="31"/>
        <v>0.92800000000000005</v>
      </c>
      <c r="P66" s="4"/>
      <c r="Q66" s="4"/>
      <c r="R66" s="249">
        <v>0.1895292838278701</v>
      </c>
      <c r="S66" s="33">
        <f t="shared" si="32"/>
        <v>0.92800000000000005</v>
      </c>
      <c r="T66" s="4"/>
      <c r="U66" s="4"/>
      <c r="V66" s="249">
        <v>8.3809336222178454E-2</v>
      </c>
      <c r="W66" s="33">
        <f t="shared" si="33"/>
        <v>0.92800000000000005</v>
      </c>
      <c r="X66" s="4"/>
      <c r="Y66" s="4"/>
      <c r="Z66" s="249">
        <v>1.8113912231559288E-2</v>
      </c>
      <c r="AA66" s="33">
        <f t="shared" si="34"/>
        <v>0.92800000000000005</v>
      </c>
      <c r="AB66" s="4"/>
      <c r="AC66" s="4"/>
      <c r="AD66" s="249">
        <v>0.15649005318101242</v>
      </c>
      <c r="AE66" s="33">
        <f t="shared" si="35"/>
        <v>0.92800000000000005</v>
      </c>
      <c r="AF66" s="4"/>
      <c r="AG66" s="4"/>
      <c r="AH66" s="249">
        <v>3.9473684210526314E-2</v>
      </c>
      <c r="AI66" s="33">
        <f t="shared" si="36"/>
        <v>0.92800000000000005</v>
      </c>
      <c r="AJ66" s="4"/>
      <c r="AK66" s="4"/>
      <c r="AL66" s="249">
        <v>0.14919908466819223</v>
      </c>
      <c r="AM66" s="33">
        <f t="shared" si="37"/>
        <v>0.92800000000000005</v>
      </c>
      <c r="AN66" s="4"/>
      <c r="AO66" s="4"/>
      <c r="AP66" s="249">
        <v>2.0817150846667701E-2</v>
      </c>
      <c r="AQ66" s="33">
        <f t="shared" si="38"/>
        <v>0.92800000000000005</v>
      </c>
      <c r="AR66" s="4"/>
      <c r="AS66" s="4"/>
      <c r="AT66" s="249">
        <v>9.6358881512774081E-2</v>
      </c>
      <c r="AU66" s="33">
        <f t="shared" si="39"/>
        <v>0.92800000000000005</v>
      </c>
      <c r="AV66" s="4"/>
      <c r="AW66" s="4"/>
      <c r="AX66" s="249">
        <v>8.1136798704167276E-2</v>
      </c>
      <c r="AY66" s="33">
        <f t="shared" si="40"/>
        <v>0.92800000000000005</v>
      </c>
      <c r="AZ66" s="4"/>
      <c r="BA66" s="4"/>
      <c r="BB66" s="249">
        <v>0.14453781512605043</v>
      </c>
      <c r="BC66" s="250">
        <f t="shared" si="41"/>
        <v>0.92800000000000005</v>
      </c>
    </row>
    <row r="67" spans="3:55">
      <c r="C67" s="11"/>
      <c r="D67" s="16"/>
      <c r="F67" s="248">
        <v>0.14009243212016176</v>
      </c>
      <c r="G67" s="33">
        <f t="shared" si="29"/>
        <v>0.96399999999999997</v>
      </c>
      <c r="H67" s="4"/>
      <c r="I67" s="4"/>
      <c r="J67" s="249">
        <v>3.2387849527258102E-2</v>
      </c>
      <c r="K67" s="33">
        <f t="shared" si="30"/>
        <v>0.96399999999999997</v>
      </c>
      <c r="L67" s="4"/>
      <c r="M67" s="4"/>
      <c r="N67" s="249">
        <v>5.3546910755148738E-2</v>
      </c>
      <c r="O67" s="33">
        <f t="shared" si="31"/>
        <v>0.96399999999999997</v>
      </c>
      <c r="P67" s="4"/>
      <c r="Q67" s="4"/>
      <c r="R67" s="249">
        <v>0.20225563909774436</v>
      </c>
      <c r="S67" s="33">
        <f t="shared" si="32"/>
        <v>0.96399999999999997</v>
      </c>
      <c r="T67" s="4"/>
      <c r="U67" s="4"/>
      <c r="V67" s="249">
        <v>8.5022890778286467E-2</v>
      </c>
      <c r="W67" s="33">
        <f t="shared" si="33"/>
        <v>0.96399999999999997</v>
      </c>
      <c r="X67" s="4"/>
      <c r="Y67" s="4"/>
      <c r="Z67" s="249">
        <v>1.9039902774964555E-2</v>
      </c>
      <c r="AA67" s="33">
        <f t="shared" si="34"/>
        <v>0.96399999999999997</v>
      </c>
      <c r="AB67" s="4"/>
      <c r="AC67" s="4"/>
      <c r="AD67" s="249">
        <v>0.15660275936212148</v>
      </c>
      <c r="AE67" s="33">
        <f t="shared" si="35"/>
        <v>0.96399999999999997</v>
      </c>
      <c r="AF67" s="4"/>
      <c r="AG67" s="4"/>
      <c r="AH67" s="249">
        <v>3.9514462809917356E-2</v>
      </c>
      <c r="AI67" s="33">
        <f t="shared" si="36"/>
        <v>0.96399999999999997</v>
      </c>
      <c r="AJ67" s="4"/>
      <c r="AK67" s="4"/>
      <c r="AL67" s="249">
        <v>0.16173520561685054</v>
      </c>
      <c r="AM67" s="33">
        <f t="shared" si="37"/>
        <v>0.96399999999999997</v>
      </c>
      <c r="AN67" s="4"/>
      <c r="AO67" s="4"/>
      <c r="AP67" s="249">
        <v>2.1173921607248375E-2</v>
      </c>
      <c r="AQ67" s="33">
        <f t="shared" si="38"/>
        <v>0.96399999999999997</v>
      </c>
      <c r="AR67" s="4"/>
      <c r="AS67" s="4"/>
      <c r="AT67" s="249">
        <v>0.10264446620959843</v>
      </c>
      <c r="AU67" s="33">
        <f t="shared" si="39"/>
        <v>0.96399999999999997</v>
      </c>
      <c r="AV67" s="4"/>
      <c r="AW67" s="4"/>
      <c r="AX67" s="249">
        <v>8.4214298512811314E-2</v>
      </c>
      <c r="AY67" s="33">
        <f t="shared" si="40"/>
        <v>0.96399999999999997</v>
      </c>
      <c r="AZ67" s="4"/>
      <c r="BA67" s="4"/>
      <c r="BB67" s="249">
        <v>0.14946841776110067</v>
      </c>
      <c r="BC67" s="250">
        <f t="shared" si="41"/>
        <v>0.96399999999999997</v>
      </c>
    </row>
    <row r="68" spans="3:55" ht="15.75" thickBot="1">
      <c r="F68" s="251">
        <v>0.14774436090225562</v>
      </c>
      <c r="G68" s="252">
        <f t="shared" si="29"/>
        <v>1</v>
      </c>
      <c r="H68" s="194"/>
      <c r="I68" s="194"/>
      <c r="J68" s="253">
        <v>3.3458646616541354E-2</v>
      </c>
      <c r="K68" s="252">
        <f t="shared" si="30"/>
        <v>1</v>
      </c>
      <c r="L68" s="194"/>
      <c r="M68" s="194"/>
      <c r="N68" s="253">
        <v>7.1615369141017904E-2</v>
      </c>
      <c r="O68" s="252">
        <f t="shared" si="31"/>
        <v>1</v>
      </c>
      <c r="P68" s="194"/>
      <c r="Q68" s="194"/>
      <c r="R68" s="253">
        <v>0.23996082272282077</v>
      </c>
      <c r="S68" s="252">
        <f t="shared" si="32"/>
        <v>1</v>
      </c>
      <c r="T68" s="194"/>
      <c r="U68" s="194"/>
      <c r="V68" s="253">
        <v>9.0969899665551843E-2</v>
      </c>
      <c r="W68" s="252">
        <f t="shared" si="33"/>
        <v>1</v>
      </c>
      <c r="X68" s="194"/>
      <c r="Y68" s="194"/>
      <c r="Z68" s="253">
        <v>2.3411371237458192E-2</v>
      </c>
      <c r="AA68" s="252">
        <f t="shared" si="34"/>
        <v>1</v>
      </c>
      <c r="AB68" s="194"/>
      <c r="AC68" s="194"/>
      <c r="AD68" s="253">
        <v>0.16197908997202179</v>
      </c>
      <c r="AE68" s="252">
        <f t="shared" si="35"/>
        <v>1</v>
      </c>
      <c r="AF68" s="194"/>
      <c r="AG68" s="194"/>
      <c r="AH68" s="253">
        <v>3.9572501444251874E-2</v>
      </c>
      <c r="AI68" s="252">
        <f t="shared" si="36"/>
        <v>1</v>
      </c>
      <c r="AJ68" s="194"/>
      <c r="AK68" s="194"/>
      <c r="AL68" s="253">
        <v>0.17541016811829047</v>
      </c>
      <c r="AM68" s="252">
        <f t="shared" si="37"/>
        <v>1</v>
      </c>
      <c r="AN68" s="194"/>
      <c r="AO68" s="194"/>
      <c r="AP68" s="253">
        <v>2.3926149208741521E-2</v>
      </c>
      <c r="AQ68" s="252">
        <f t="shared" si="38"/>
        <v>1</v>
      </c>
      <c r="AR68" s="194"/>
      <c r="AS68" s="194"/>
      <c r="AT68" s="253">
        <v>0.10705140831199528</v>
      </c>
      <c r="AU68" s="252">
        <f t="shared" si="39"/>
        <v>1</v>
      </c>
      <c r="AV68" s="194"/>
      <c r="AW68" s="194"/>
      <c r="AX68" s="253">
        <v>8.729096989966556E-2</v>
      </c>
      <c r="AY68" s="252">
        <f t="shared" si="40"/>
        <v>1</v>
      </c>
      <c r="AZ68" s="194"/>
      <c r="BA68" s="194"/>
      <c r="BB68" s="253">
        <v>0.16830805593854639</v>
      </c>
      <c r="BC68" s="254">
        <f t="shared" si="41"/>
        <v>1</v>
      </c>
    </row>
    <row r="69" spans="3:55">
      <c r="R69" s="18"/>
    </row>
    <row r="70" spans="3:55">
      <c r="F70" t="s">
        <v>113</v>
      </c>
      <c r="I70" t="s">
        <v>114</v>
      </c>
      <c r="L70" t="s">
        <v>74</v>
      </c>
      <c r="O70" t="s">
        <v>115</v>
      </c>
    </row>
    <row r="72" spans="3:55">
      <c r="F72" s="10"/>
    </row>
  </sheetData>
  <sheetProtection algorithmName="SHA-512" hashValue="MHyuHVP3WewGOZrLeDDmVNsWw7oX2Pc+uiuQgQe7LTv3nZGL11qeZl5ZUVaWWLGmiSHkRx4o56YmXspnYbdzIQ==" saltValue="2p544f03z4xPLA5aFT0lSg==" spinCount="100000" sheet="1" objects="1" scenarios="1"/>
  <sortState ref="BB40:BB68">
    <sortCondition ref="BB40"/>
  </sortState>
  <mergeCells count="12">
    <mergeCell ref="G1:I2"/>
    <mergeCell ref="AY1:BA2"/>
    <mergeCell ref="K1:M2"/>
    <mergeCell ref="O1:Q2"/>
    <mergeCell ref="S1:U2"/>
    <mergeCell ref="W1:Y2"/>
    <mergeCell ref="AA1:AC2"/>
    <mergeCell ref="AE1:AG2"/>
    <mergeCell ref="AI1:AK2"/>
    <mergeCell ref="AM1:AO2"/>
    <mergeCell ref="AQ1:AS2"/>
    <mergeCell ref="AU1:AW2"/>
  </mergeCells>
  <conditionalFormatting sqref="A1:BF2 B18:B20 A16:B17 D16:D20 H16:H20 L16:L20 P16:P20 T16:T20 X16:X20 AB16:AB20 AF16:AF20 AJ16:AJ20 AN16:AN20 AR16:AR20 AV16:AV20 AZ16:AZ20 B22 A3:BB3 BF3:BF17 BB14:BD15 A4:D15 BB4:BB13 BB16:BB17 AX4:AZ15 AX16:AX17 AT4:AV15 AT16:AT17 AP4:AR15 AP16:AP17 AL4:AN15 AL16:AL17 AH4:AJ15 AH16:AH17 AD4:AF15 AD16:AD17 Z4:AB15 Z16:Z17 V4:X15 V16:V17 R4:T15 R16:R17 N4:P15 N16:N17 J4:L15 J16:J17 F4:H15 F16:F17">
    <cfRule type="containsText" dxfId="35" priority="96" operator="containsText" text="Top">
      <formula>NOT(ISERROR(SEARCH("Top",A1)))</formula>
    </cfRule>
    <cfRule type="containsText" dxfId="34" priority="97" operator="containsText" text="Bottom">
      <formula>NOT(ISERROR(SEARCH("Bottom",A1)))</formula>
    </cfRule>
  </conditionalFormatting>
  <conditionalFormatting sqref="D23:D36">
    <cfRule type="containsText" dxfId="33" priority="94" operator="containsText" text="Top">
      <formula>NOT(ISERROR(SEARCH("Top",D23)))</formula>
    </cfRule>
    <cfRule type="containsText" dxfId="32" priority="95" operator="containsText" text="Bottom">
      <formula>NOT(ISERROR(SEARCH("Bottom",D23)))</formula>
    </cfRule>
  </conditionalFormatting>
  <conditionalFormatting sqref="H23:H36">
    <cfRule type="containsText" dxfId="31" priority="88" operator="containsText" text="Top">
      <formula>NOT(ISERROR(SEARCH("Top",H23)))</formula>
    </cfRule>
    <cfRule type="containsText" dxfId="30" priority="89" operator="containsText" text="Bottom">
      <formula>NOT(ISERROR(SEARCH("Bottom",H23)))</formula>
    </cfRule>
  </conditionalFormatting>
  <conditionalFormatting sqref="L23:L36">
    <cfRule type="containsText" dxfId="29" priority="86" operator="containsText" text="Top">
      <formula>NOT(ISERROR(SEARCH("Top",L23)))</formula>
    </cfRule>
    <cfRule type="containsText" dxfId="28" priority="87" operator="containsText" text="Bottom">
      <formula>NOT(ISERROR(SEARCH("Bottom",L23)))</formula>
    </cfRule>
  </conditionalFormatting>
  <conditionalFormatting sqref="P23:P36">
    <cfRule type="containsText" dxfId="27" priority="84" operator="containsText" text="Top">
      <formula>NOT(ISERROR(SEARCH("Top",P23)))</formula>
    </cfRule>
    <cfRule type="containsText" dxfId="26" priority="85" operator="containsText" text="Bottom">
      <formula>NOT(ISERROR(SEARCH("Bottom",P23)))</formula>
    </cfRule>
  </conditionalFormatting>
  <conditionalFormatting sqref="T23:T36">
    <cfRule type="containsText" dxfId="25" priority="82" operator="containsText" text="Top">
      <formula>NOT(ISERROR(SEARCH("Top",T23)))</formula>
    </cfRule>
    <cfRule type="containsText" dxfId="24" priority="83" operator="containsText" text="Bottom">
      <formula>NOT(ISERROR(SEARCH("Bottom",T23)))</formula>
    </cfRule>
  </conditionalFormatting>
  <conditionalFormatting sqref="X23:X36">
    <cfRule type="containsText" dxfId="23" priority="80" operator="containsText" text="Top">
      <formula>NOT(ISERROR(SEARCH("Top",X23)))</formula>
    </cfRule>
    <cfRule type="containsText" dxfId="22" priority="81" operator="containsText" text="Bottom">
      <formula>NOT(ISERROR(SEARCH("Bottom",X23)))</formula>
    </cfRule>
  </conditionalFormatting>
  <conditionalFormatting sqref="AB23:AB36">
    <cfRule type="containsText" dxfId="21" priority="78" operator="containsText" text="Top">
      <formula>NOT(ISERROR(SEARCH("Top",AB23)))</formula>
    </cfRule>
    <cfRule type="containsText" dxfId="20" priority="79" operator="containsText" text="Bottom">
      <formula>NOT(ISERROR(SEARCH("Bottom",AB23)))</formula>
    </cfRule>
  </conditionalFormatting>
  <conditionalFormatting sqref="AF23:AF36">
    <cfRule type="containsText" dxfId="19" priority="76" operator="containsText" text="Top">
      <formula>NOT(ISERROR(SEARCH("Top",AF23)))</formula>
    </cfRule>
    <cfRule type="containsText" dxfId="18" priority="77" operator="containsText" text="Bottom">
      <formula>NOT(ISERROR(SEARCH("Bottom",AF23)))</formula>
    </cfRule>
  </conditionalFormatting>
  <conditionalFormatting sqref="AJ23:AJ36">
    <cfRule type="containsText" dxfId="17" priority="74" operator="containsText" text="Top">
      <formula>NOT(ISERROR(SEARCH("Top",AJ23)))</formula>
    </cfRule>
    <cfRule type="containsText" dxfId="16" priority="75" operator="containsText" text="Bottom">
      <formula>NOT(ISERROR(SEARCH("Bottom",AJ23)))</formula>
    </cfRule>
  </conditionalFormatting>
  <conditionalFormatting sqref="AN23:AN36">
    <cfRule type="containsText" dxfId="15" priority="72" operator="containsText" text="Top">
      <formula>NOT(ISERROR(SEARCH("Top",AN23)))</formula>
    </cfRule>
    <cfRule type="containsText" dxfId="14" priority="73" operator="containsText" text="Bottom">
      <formula>NOT(ISERROR(SEARCH("Bottom",AN23)))</formula>
    </cfRule>
  </conditionalFormatting>
  <conditionalFormatting sqref="AR23:AR36">
    <cfRule type="containsText" dxfId="13" priority="70" operator="containsText" text="Top">
      <formula>NOT(ISERROR(SEARCH("Top",AR23)))</formula>
    </cfRule>
    <cfRule type="containsText" dxfId="12" priority="71" operator="containsText" text="Bottom">
      <formula>NOT(ISERROR(SEARCH("Bottom",AR23)))</formula>
    </cfRule>
  </conditionalFormatting>
  <conditionalFormatting sqref="AV23:AV36">
    <cfRule type="containsText" dxfId="11" priority="68" operator="containsText" text="Top">
      <formula>NOT(ISERROR(SEARCH("Top",AV23)))</formula>
    </cfRule>
    <cfRule type="containsText" dxfId="10" priority="69" operator="containsText" text="Bottom">
      <formula>NOT(ISERROR(SEARCH("Bottom",AV23)))</formula>
    </cfRule>
  </conditionalFormatting>
  <conditionalFormatting sqref="AZ23:AZ36">
    <cfRule type="containsText" dxfId="9" priority="66" operator="containsText" text="Top">
      <formula>NOT(ISERROR(SEARCH("Top",AZ23)))</formula>
    </cfRule>
    <cfRule type="containsText" dxfId="8" priority="67" operator="containsText" text="Bottom">
      <formula>NOT(ISERROR(SEARCH("Bottom",AZ23)))</formula>
    </cfRule>
  </conditionalFormatting>
  <conditionalFormatting sqref="BC23:BC36">
    <cfRule type="cellIs" dxfId="7" priority="37" operator="greaterThan">
      <formula>13/3</formula>
    </cfRule>
  </conditionalFormatting>
  <conditionalFormatting sqref="BC4:BC13">
    <cfRule type="cellIs" dxfId="6" priority="35" operator="greaterThan">
      <formula>13/3</formula>
    </cfRule>
  </conditionalFormatting>
  <conditionalFormatting sqref="BC16:BC20">
    <cfRule type="cellIs" dxfId="5" priority="33" operator="greaterThan">
      <formula>13/3</formula>
    </cfRule>
  </conditionalFormatting>
  <conditionalFormatting sqref="BE4:BE21 BE23:BE36">
    <cfRule type="cellIs" dxfId="4" priority="31" operator="greaterThan">
      <formula>(13/3)</formula>
    </cfRule>
  </conditionalFormatting>
  <conditionalFormatting sqref="F40:F51">
    <cfRule type="containsText" dxfId="3" priority="29" operator="containsText" text="Top">
      <formula>NOT(ISERROR(SEARCH("Top",F40)))</formula>
    </cfRule>
    <cfRule type="containsText" dxfId="2" priority="30" operator="containsText" text="Bottom">
      <formula>NOT(ISERROR(SEARCH("Bottom",F40)))</formula>
    </cfRule>
  </conditionalFormatting>
  <conditionalFormatting sqref="BB40:BB49">
    <cfRule type="containsText" dxfId="1" priority="3" operator="containsText" text="Top">
      <formula>NOT(ISERROR(SEARCH("Top",BB40)))</formula>
    </cfRule>
    <cfRule type="containsText" dxfId="0" priority="4" operator="containsText" text="Bottom">
      <formula>NOT(ISERROR(SEARCH("Bottom",BB40)))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O51"/>
  <sheetViews>
    <sheetView topLeftCell="M1" zoomScale="70" zoomScaleNormal="70" workbookViewId="0">
      <selection activeCell="AB15" sqref="Q2:AB15"/>
    </sheetView>
  </sheetViews>
  <sheetFormatPr defaultRowHeight="15"/>
  <sheetData>
    <row r="1" spans="2:41" ht="15.75" thickBot="1"/>
    <row r="2" spans="2:41" ht="15.75" thickBot="1">
      <c r="B2" s="210" t="s">
        <v>3</v>
      </c>
      <c r="C2" s="187"/>
      <c r="D2" s="187"/>
      <c r="E2" s="187"/>
      <c r="F2" s="187"/>
      <c r="G2" s="187"/>
      <c r="H2" s="188"/>
      <c r="Q2" s="210"/>
      <c r="R2" s="187" t="s">
        <v>169</v>
      </c>
      <c r="S2" s="187"/>
      <c r="T2" s="187"/>
      <c r="U2" s="187"/>
      <c r="V2" s="187" t="s">
        <v>167</v>
      </c>
      <c r="W2" s="187"/>
      <c r="X2" s="187"/>
      <c r="Y2" s="187"/>
      <c r="Z2" s="187" t="s">
        <v>168</v>
      </c>
      <c r="AA2" s="187"/>
      <c r="AB2" s="188"/>
      <c r="AC2" s="4"/>
      <c r="AD2" s="4"/>
      <c r="AE2" s="4"/>
      <c r="AF2" s="4"/>
      <c r="AG2" s="4"/>
      <c r="AH2" s="4"/>
      <c r="AI2" s="4"/>
      <c r="AJ2" s="4"/>
      <c r="AK2" s="4"/>
      <c r="AL2" s="4"/>
      <c r="AM2" s="4"/>
      <c r="AN2" s="4"/>
      <c r="AO2" s="4"/>
    </row>
    <row r="3" spans="2:41">
      <c r="B3" s="189" t="s">
        <v>14</v>
      </c>
      <c r="C3" s="4"/>
      <c r="D3" s="4" t="s">
        <v>52</v>
      </c>
      <c r="E3" s="4" t="s">
        <v>53</v>
      </c>
      <c r="F3" s="4" t="s">
        <v>54</v>
      </c>
      <c r="G3" s="4" t="s">
        <v>55</v>
      </c>
      <c r="H3" s="190" t="s">
        <v>56</v>
      </c>
      <c r="J3" s="210" t="s">
        <v>14</v>
      </c>
      <c r="K3" s="187"/>
      <c r="L3" s="187" t="s">
        <v>52</v>
      </c>
      <c r="M3" s="187" t="s">
        <v>53</v>
      </c>
      <c r="N3" s="187" t="s">
        <v>54</v>
      </c>
      <c r="O3" s="187" t="s">
        <v>55</v>
      </c>
      <c r="P3" s="188" t="s">
        <v>56</v>
      </c>
      <c r="Q3" s="189" t="s">
        <v>176</v>
      </c>
      <c r="R3" s="4" t="s">
        <v>166</v>
      </c>
      <c r="S3" s="4" t="s">
        <v>79</v>
      </c>
      <c r="T3" s="4" t="s">
        <v>76</v>
      </c>
      <c r="U3" s="4"/>
      <c r="V3" s="4" t="s">
        <v>136</v>
      </c>
      <c r="W3" s="4" t="s">
        <v>137</v>
      </c>
      <c r="X3" s="4" t="s">
        <v>175</v>
      </c>
      <c r="Y3" s="4"/>
      <c r="Z3" s="4" t="s">
        <v>136</v>
      </c>
      <c r="AA3" s="4" t="s">
        <v>137</v>
      </c>
      <c r="AB3" s="190" t="s">
        <v>138</v>
      </c>
      <c r="AC3" s="43"/>
      <c r="AD3" s="4"/>
      <c r="AE3" s="4"/>
      <c r="AF3" s="4"/>
      <c r="AG3" s="4"/>
      <c r="AH3" s="4"/>
      <c r="AI3" s="4"/>
      <c r="AJ3" s="4"/>
      <c r="AK3" s="4"/>
      <c r="AL3" s="4"/>
      <c r="AM3" s="4"/>
      <c r="AN3" s="4"/>
      <c r="AO3" s="4"/>
    </row>
    <row r="4" spans="2:41" ht="15" customHeight="1">
      <c r="B4" s="189" t="s">
        <v>29</v>
      </c>
      <c r="C4" s="4"/>
      <c r="D4" s="4">
        <v>43.6</v>
      </c>
      <c r="E4" s="4">
        <v>65.599999999999994</v>
      </c>
      <c r="F4" s="4">
        <v>63.9</v>
      </c>
      <c r="G4" s="4">
        <v>54.7</v>
      </c>
      <c r="H4" s="190">
        <v>40.799999999999997</v>
      </c>
      <c r="J4" s="189" t="s">
        <v>113</v>
      </c>
      <c r="K4" s="4"/>
      <c r="L4" s="4">
        <f>D4+D7</f>
        <v>166.1</v>
      </c>
      <c r="M4" s="4">
        <f t="shared" ref="M4:P4" si="0">E4+E7</f>
        <v>153.6</v>
      </c>
      <c r="N4" s="4">
        <f t="shared" si="0"/>
        <v>125</v>
      </c>
      <c r="O4" s="4">
        <f t="shared" si="0"/>
        <v>110.1</v>
      </c>
      <c r="P4" s="190">
        <f t="shared" si="0"/>
        <v>84.1</v>
      </c>
      <c r="Q4" s="189" t="s">
        <v>113</v>
      </c>
      <c r="R4" s="45">
        <f>IF(('Data Tool'!$D$10/('Data and Formulas'!$K$41+(('Data Tool'!$D$9*'Data and Formulas'!$K$42)+('Data Tool'!$F$9*'Data and Formulas'!$K$45)+('Data Tool'!$G$9*'Data and Formulas'!$K$46))))&lt;'Data and Formulas'!$G$54, $Q36,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$R36,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$S36,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$T36,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$U36,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$V36,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$W36,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$X36,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$Y36, IF(('Data Tool'!$D$10/('Data and Formulas'!$K$41+(('Data Tool'!$D$9*'Data and Formulas'!$K$42)+('Data Tool'!$F$9*'Data and Formulas'!$K$45)+('Data Tool'!$G$9*'Data and Formulas'!$K$46))))&gt;='Data and Formulas'!$O$54, $Z36))))))))))</f>
        <v>119.1</v>
      </c>
      <c r="S4" s="45">
        <f>IF('Data Tool'!$G$15="United Kingdom",$S20, IF('Data Tool'!$G$15="England",$T20, IF('Data Tool'!$G$15="North East",$U20,IF('Data Tool'!$G$15="North West",$V20, IF('Data Tool'!$G$15="Yorkshire and The Humber",$W20,IF('Data Tool'!$G$15="East Midlands",$X20,IF('Data Tool'!$G$15="West Midlands",$Y20, IF('Data Tool'!$G$15="East",$Z20, IF('Data Tool'!$G$15="London",$AA20, IF('Data Tool'!$G$15="South East",$AB20, IF('Data Tool'!$G$15="South West",$AC20, IF('Data Tool'!$G$15="Wales",$AD20,IF('Data Tool'!$G$15="Scotland",$AE20, IF('Data Tool'!$G$15="Northern Ireland",$AF20))))))))))))))</f>
        <v>124.6</v>
      </c>
      <c r="T4" s="46">
        <f>IF('Data Tool'!$G$14&lt;=29, $L4, IF(AND('Data Tool'!$G$14&gt;=30,'Data Tool'!$G$14&lt;=49), $M4, IF(AND('Data Tool'!$G$14&gt;=50,'Data Tool'!$G$14&lt;=64), $N4, IF(AND('Data Tool'!$G$14&gt;=65,'Data Tool'!$G$14&lt;=74), $O4, IF('Data Tool'!$G$14&gt;75, $P4)))))</f>
        <v>153.6</v>
      </c>
      <c r="U4" s="46"/>
      <c r="V4" s="46">
        <f>((R4*0.5)+(S4*0.25)+(T4*0.25))</f>
        <v>129.1</v>
      </c>
      <c r="W4" s="46">
        <f>V4*4</f>
        <v>516.4</v>
      </c>
      <c r="X4" s="46">
        <f>V4*52</f>
        <v>6713.2</v>
      </c>
      <c r="Y4" s="46"/>
      <c r="Z4" s="46">
        <f>AVERAGE(R4:T4)</f>
        <v>132.43333333333331</v>
      </c>
      <c r="AA4" s="46">
        <f>Z4*4</f>
        <v>529.73333333333323</v>
      </c>
      <c r="AB4" s="232">
        <f>Z4*52</f>
        <v>6886.5333333333319</v>
      </c>
      <c r="AC4" s="46"/>
      <c r="AD4" s="4"/>
      <c r="AE4" s="4"/>
      <c r="AF4" s="4"/>
      <c r="AG4" s="4"/>
      <c r="AH4" s="4"/>
      <c r="AI4" s="4"/>
      <c r="AJ4" s="4"/>
      <c r="AK4" s="4"/>
      <c r="AL4" s="4"/>
      <c r="AM4" s="4"/>
      <c r="AN4" s="4"/>
      <c r="AO4" s="4"/>
    </row>
    <row r="5" spans="2:41" ht="15.75" customHeight="1">
      <c r="B5" s="189" t="s">
        <v>30</v>
      </c>
      <c r="C5" s="4"/>
      <c r="D5" s="4">
        <v>10</v>
      </c>
      <c r="E5" s="4">
        <v>12</v>
      </c>
      <c r="F5" s="4">
        <v>15.2</v>
      </c>
      <c r="G5" s="4">
        <v>12.1</v>
      </c>
      <c r="H5" s="190">
        <v>6.5</v>
      </c>
      <c r="J5" s="189" t="s">
        <v>114</v>
      </c>
      <c r="K5" s="4"/>
      <c r="L5" s="4">
        <f>D12+D14</f>
        <v>102.19999999999999</v>
      </c>
      <c r="M5" s="4">
        <f t="shared" ref="M5:P5" si="1">E12+E14</f>
        <v>132.5</v>
      </c>
      <c r="N5" s="4">
        <f t="shared" si="1"/>
        <v>147.80000000000001</v>
      </c>
      <c r="O5" s="4">
        <f t="shared" si="1"/>
        <v>129.69999999999999</v>
      </c>
      <c r="P5" s="190">
        <f t="shared" si="1"/>
        <v>62.099999999999994</v>
      </c>
      <c r="Q5" s="189" t="s">
        <v>114</v>
      </c>
      <c r="R5" s="45">
        <f>IF(('Data Tool'!$D$10/('Data and Formulas'!$K$41+(('Data Tool'!$D$9*'Data and Formulas'!$K$42)+('Data Tool'!$F$9*'Data and Formulas'!$K$45)+('Data Tool'!$G$9*'Data and Formulas'!$K$46))))&lt;'Data and Formulas'!$G$54, $Q37,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$R37,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$S37,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$T37,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$U37,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$V37,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$W37,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$X37,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$Y37, IF(('Data Tool'!$D$10/('Data and Formulas'!$K$41+(('Data Tool'!$D$9*'Data and Formulas'!$K$42)+('Data Tool'!$F$9*'Data and Formulas'!$K$45)+('Data Tool'!$G$9*'Data and Formulas'!$K$46))))&gt;='Data and Formulas'!$O$54, $Z37))))))))))</f>
        <v>85.699999999999989</v>
      </c>
      <c r="S5" s="45">
        <f>IF('Data Tool'!$G$15="United Kingdom",$S21, IF('Data Tool'!$G$15="England",$T21, IF('Data Tool'!$G$15="North East",$U21,IF('Data Tool'!$G$15="North West",$V21, IF('Data Tool'!$G$15="Yorkshire and The Humber",$W21,IF('Data Tool'!$G$15="East Midlands",$X21,IF('Data Tool'!$G$15="West Midlands",$Y21, IF('Data Tool'!$G$15="East",$Z21, IF('Data Tool'!$G$15="London",$AA21, IF('Data Tool'!$G$15="South East",$AB21, IF('Data Tool'!$G$15="South West",$AC21, IF('Data Tool'!$G$15="Wales",$AD21,IF('Data Tool'!$G$15="Scotland",$AE21, IF('Data Tool'!$G$15="Northern Ireland",$AF21))))))))))))))</f>
        <v>109.30000000000001</v>
      </c>
      <c r="T5" s="46">
        <f>IF('Data Tool'!$G$14&lt;=29, $L5, IF(AND('Data Tool'!$G$14&gt;=30,'Data Tool'!$G$14&lt;=49), $M5, IF(AND('Data Tool'!$G$14&gt;=50,'Data Tool'!$G$14&lt;=64), $N5, IF(AND('Data Tool'!$G$14&gt;=65,'Data Tool'!$G$14&lt;=74), $O5, IF('Data Tool'!$G$14&gt;75, $P5)))))</f>
        <v>132.5</v>
      </c>
      <c r="U5" s="46"/>
      <c r="V5" s="46">
        <f t="shared" ref="V5:V12" si="2">((R5*0.5)+(S5*0.25)+(T5*0.25))</f>
        <v>103.3</v>
      </c>
      <c r="W5" s="46">
        <f t="shared" ref="W5:W14" si="3">V5*4</f>
        <v>413.2</v>
      </c>
      <c r="X5" s="46">
        <f t="shared" ref="X5:X12" si="4">V5*52</f>
        <v>5371.5999999999995</v>
      </c>
      <c r="Y5" s="46"/>
      <c r="Z5" s="46">
        <f t="shared" ref="Z5:Z12" si="5">AVERAGE(R5:T5)</f>
        <v>109.16666666666667</v>
      </c>
      <c r="AA5" s="46">
        <f t="shared" ref="AA5:AA12" si="6">Z5*4</f>
        <v>436.66666666666669</v>
      </c>
      <c r="AB5" s="232">
        <f t="shared" ref="AB5:AB12" si="7">Z5*52</f>
        <v>5676.666666666667</v>
      </c>
      <c r="AC5" s="46"/>
      <c r="AD5" s="4"/>
      <c r="AE5" s="4"/>
      <c r="AF5" s="4"/>
      <c r="AG5" s="4"/>
      <c r="AH5" s="4"/>
      <c r="AI5" s="4"/>
      <c r="AJ5" s="4"/>
      <c r="AK5" s="4"/>
      <c r="AL5" s="4"/>
      <c r="AM5" s="4"/>
      <c r="AN5" s="4"/>
      <c r="AO5" s="4"/>
    </row>
    <row r="6" spans="2:41">
      <c r="B6" s="189" t="s">
        <v>31</v>
      </c>
      <c r="C6" s="4"/>
      <c r="D6" s="4">
        <v>19.100000000000001</v>
      </c>
      <c r="E6" s="4">
        <v>31.9</v>
      </c>
      <c r="F6" s="4">
        <v>29.9</v>
      </c>
      <c r="G6" s="4">
        <v>19</v>
      </c>
      <c r="H6" s="190">
        <v>9.6</v>
      </c>
      <c r="J6" s="189" t="s">
        <v>165</v>
      </c>
      <c r="K6" s="4"/>
      <c r="L6" s="4">
        <f>D6</f>
        <v>19.100000000000001</v>
      </c>
      <c r="M6" s="4">
        <f t="shared" ref="M6:P6" si="8">E6</f>
        <v>31.9</v>
      </c>
      <c r="N6" s="4">
        <f t="shared" si="8"/>
        <v>29.9</v>
      </c>
      <c r="O6" s="4">
        <f t="shared" si="8"/>
        <v>19</v>
      </c>
      <c r="P6" s="190">
        <f t="shared" si="8"/>
        <v>9.6</v>
      </c>
      <c r="Q6" s="189" t="s">
        <v>165</v>
      </c>
      <c r="R6" s="45">
        <f>IF(('Data Tool'!$D$10/('Data and Formulas'!$K$41+(('Data Tool'!$D$9*'Data and Formulas'!$K$42)+('Data Tool'!$F$9*'Data and Formulas'!$K$45)+('Data Tool'!$G$9*'Data and Formulas'!$K$46))))&lt;'Data and Formulas'!$G$54, $Q38,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$R38,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$S38,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$T38,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$U38,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$V38,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$W38,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$X38,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$Y38, IF(('Data Tool'!$D$10/('Data and Formulas'!$K$41+(('Data Tool'!$D$9*'Data and Formulas'!$K$42)+('Data Tool'!$F$9*'Data and Formulas'!$K$45)+('Data Tool'!$G$9*'Data and Formulas'!$K$46))))&gt;='Data and Formulas'!$O$54, $Z38))))))))))</f>
        <v>19.2</v>
      </c>
      <c r="S6" s="45">
        <f>IF('Data Tool'!$G$15="United Kingdom",$S22, IF('Data Tool'!$G$15="England",$T22, IF('Data Tool'!$G$15="North East",$U22,IF('Data Tool'!$G$15="North West",$V22, IF('Data Tool'!$G$15="Yorkshire and The Humber",$W22,IF('Data Tool'!$G$15="East Midlands",$X22,IF('Data Tool'!$G$15="West Midlands",$Y22, IF('Data Tool'!$G$15="East",$Z22, IF('Data Tool'!$G$15="London",$AA22, IF('Data Tool'!$G$15="South East",$AB22, IF('Data Tool'!$G$15="South West",$AC22, IF('Data Tool'!$G$15="Wales",$AD22,IF('Data Tool'!$G$15="Scotland",$AE22, IF('Data Tool'!$G$15="Northern Ireland",$AF22))))))))))))))</f>
        <v>22.8</v>
      </c>
      <c r="T6" s="46">
        <f>IF('Data Tool'!$G$14&lt;=29, $L6, IF(AND('Data Tool'!$G$14&gt;=30,'Data Tool'!$G$14&lt;=49), $M6, IF(AND('Data Tool'!$G$14&gt;=50,'Data Tool'!$G$14&lt;=64), $N6, IF(AND('Data Tool'!$G$14&gt;=65,'Data Tool'!$G$14&lt;=74), $O6, IF('Data Tool'!$G$14&gt;75, $P6)))))</f>
        <v>31.9</v>
      </c>
      <c r="U6" s="46"/>
      <c r="V6" s="46">
        <f t="shared" si="2"/>
        <v>23.274999999999999</v>
      </c>
      <c r="W6" s="46">
        <f t="shared" si="3"/>
        <v>93.1</v>
      </c>
      <c r="X6" s="46">
        <f t="shared" si="4"/>
        <v>1210.3</v>
      </c>
      <c r="Y6" s="46"/>
      <c r="Z6" s="46">
        <f t="shared" si="5"/>
        <v>24.633333333333336</v>
      </c>
      <c r="AA6" s="46">
        <f t="shared" si="6"/>
        <v>98.533333333333346</v>
      </c>
      <c r="AB6" s="232">
        <f t="shared" si="7"/>
        <v>1280.9333333333334</v>
      </c>
      <c r="AC6" s="46"/>
      <c r="AD6" s="4"/>
      <c r="AE6" s="4"/>
      <c r="AF6" s="4"/>
      <c r="AG6" s="4"/>
      <c r="AH6" s="4"/>
      <c r="AI6" s="4"/>
      <c r="AJ6" s="4"/>
      <c r="AK6" s="4"/>
      <c r="AL6" s="4"/>
      <c r="AM6" s="4"/>
      <c r="AN6" s="4"/>
      <c r="AO6" s="4"/>
    </row>
    <row r="7" spans="2:41">
      <c r="B7" s="189" t="s">
        <v>32</v>
      </c>
      <c r="C7" s="4"/>
      <c r="D7" s="4">
        <v>122.5</v>
      </c>
      <c r="E7" s="4">
        <v>88</v>
      </c>
      <c r="F7" s="4">
        <v>61.1</v>
      </c>
      <c r="G7" s="4">
        <v>55.4</v>
      </c>
      <c r="H7" s="190">
        <v>43.3</v>
      </c>
      <c r="J7" s="189" t="s">
        <v>33</v>
      </c>
      <c r="K7" s="4"/>
      <c r="L7" s="4">
        <f>D8</f>
        <v>29.1</v>
      </c>
      <c r="M7" s="4">
        <f t="shared" ref="M7:P7" si="9">E8</f>
        <v>38.4</v>
      </c>
      <c r="N7" s="4">
        <f t="shared" si="9"/>
        <v>50.7</v>
      </c>
      <c r="O7" s="4">
        <f t="shared" si="9"/>
        <v>38.4</v>
      </c>
      <c r="P7" s="190">
        <f t="shared" si="9"/>
        <v>27.2</v>
      </c>
      <c r="Q7" s="189" t="s">
        <v>33</v>
      </c>
      <c r="R7" s="45">
        <f>IF(('Data Tool'!$D$10/('Data and Formulas'!$K$41+(('Data Tool'!$D$9*'Data and Formulas'!$K$42)+('Data Tool'!$F$9*'Data and Formulas'!$K$45)+('Data Tool'!$G$9*'Data and Formulas'!$K$46))))&lt;'Data and Formulas'!$G$54, $Q39,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$R39,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$S39,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$T39,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$U39,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$V39,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$W39,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$X39,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$Y39, IF(('Data Tool'!$D$10/('Data and Formulas'!$K$41+(('Data Tool'!$D$9*'Data and Formulas'!$K$42)+('Data Tool'!$F$9*'Data and Formulas'!$K$45)+('Data Tool'!$G$9*'Data and Formulas'!$K$46))))&gt;='Data and Formulas'!$O$54, $Z39))))))))))</f>
        <v>25.7</v>
      </c>
      <c r="S7" s="45">
        <f>IF('Data Tool'!$G$15="United Kingdom",$S23, IF('Data Tool'!$G$15="England",$T23, IF('Data Tool'!$G$15="North East",$U23,IF('Data Tool'!$G$15="North West",$V23, IF('Data Tool'!$G$15="Yorkshire and The Humber",$W23,IF('Data Tool'!$G$15="East Midlands",$X23,IF('Data Tool'!$G$15="West Midlands",$Y23, IF('Data Tool'!$G$15="East",$Z23, IF('Data Tool'!$G$15="London",$AA23, IF('Data Tool'!$G$15="South East",$AB23, IF('Data Tool'!$G$15="South West",$AC23, IF('Data Tool'!$G$15="Wales",$AD23,IF('Data Tool'!$G$15="Scotland",$AE23, IF('Data Tool'!$G$15="Northern Ireland",$AF23))))))))))))))</f>
        <v>38</v>
      </c>
      <c r="T7" s="46">
        <f>IF('Data Tool'!$G$14&lt;=29, $L7, IF(AND('Data Tool'!$G$14&gt;=30,'Data Tool'!$G$14&lt;=49), $M7, IF(AND('Data Tool'!$G$14&gt;=50,'Data Tool'!$G$14&lt;=64), $N7, IF(AND('Data Tool'!$G$14&gt;=65,'Data Tool'!$G$14&lt;=74), $O7, IF('Data Tool'!$G$14&gt;75, $P7)))))</f>
        <v>38.4</v>
      </c>
      <c r="U7" s="46"/>
      <c r="V7" s="46">
        <f t="shared" si="2"/>
        <v>31.950000000000003</v>
      </c>
      <c r="W7" s="46">
        <f t="shared" si="3"/>
        <v>127.80000000000001</v>
      </c>
      <c r="X7" s="46">
        <f t="shared" si="4"/>
        <v>1661.4</v>
      </c>
      <c r="Y7" s="46"/>
      <c r="Z7" s="46">
        <f t="shared" si="5"/>
        <v>34.033333333333331</v>
      </c>
      <c r="AA7" s="46">
        <f t="shared" si="6"/>
        <v>136.13333333333333</v>
      </c>
      <c r="AB7" s="232">
        <f t="shared" si="7"/>
        <v>1769.7333333333331</v>
      </c>
      <c r="AC7" s="46"/>
      <c r="AD7" s="4"/>
      <c r="AE7" s="4"/>
      <c r="AF7" s="4"/>
      <c r="AG7" s="4"/>
      <c r="AH7" s="4"/>
      <c r="AI7" s="4"/>
      <c r="AJ7" s="4"/>
      <c r="AK7" s="4"/>
      <c r="AL7" s="4"/>
      <c r="AM7" s="4"/>
      <c r="AN7" s="4"/>
      <c r="AO7" s="4"/>
    </row>
    <row r="8" spans="2:41">
      <c r="B8" s="189" t="s">
        <v>33</v>
      </c>
      <c r="C8" s="4"/>
      <c r="D8" s="4">
        <v>29.1</v>
      </c>
      <c r="E8" s="4">
        <v>38.4</v>
      </c>
      <c r="F8" s="4">
        <v>50.7</v>
      </c>
      <c r="G8" s="4">
        <v>38.4</v>
      </c>
      <c r="H8" s="190">
        <v>27.2</v>
      </c>
      <c r="J8" s="189" t="s">
        <v>115</v>
      </c>
      <c r="K8" s="4"/>
      <c r="L8" s="4">
        <f>D9+D13</f>
        <v>9</v>
      </c>
      <c r="M8" s="4">
        <f t="shared" ref="M8" si="10">E9+E13</f>
        <v>12.7</v>
      </c>
      <c r="N8" s="4">
        <f t="shared" ref="N8" si="11">F9+F13</f>
        <v>19.600000000000001</v>
      </c>
      <c r="O8" s="4">
        <f t="shared" ref="O8" si="12">G9+G13</f>
        <v>9.9</v>
      </c>
      <c r="P8" s="190">
        <f t="shared" ref="P8" si="13">H9+H13</f>
        <v>7</v>
      </c>
      <c r="Q8" s="189" t="s">
        <v>115</v>
      </c>
      <c r="R8" s="45">
        <f>IF(('Data Tool'!$D$10/('Data and Formulas'!$K$41+(('Data Tool'!$D$9*'Data and Formulas'!$K$42)+('Data Tool'!$F$9*'Data and Formulas'!$K$45)+('Data Tool'!$G$9*'Data and Formulas'!$K$46))))&lt;'Data and Formulas'!$G$54, $Q40,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$R40,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$S40,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$T40,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$U40,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$V40,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$W40,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$X40,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$Y40, IF(('Data Tool'!$D$10/('Data and Formulas'!$K$41+(('Data Tool'!$D$9*'Data and Formulas'!$K$42)+('Data Tool'!$F$9*'Data and Formulas'!$K$45)+('Data Tool'!$G$9*'Data and Formulas'!$K$46))))&gt;='Data and Formulas'!$O$54, $Z40))))))))))</f>
        <v>10.199999999999999</v>
      </c>
      <c r="S8" s="45">
        <f>IF('Data Tool'!$G$15="United Kingdom",$S24, IF('Data Tool'!$G$15="England",$T24, IF('Data Tool'!$G$15="North East",$U24,IF('Data Tool'!$G$15="North West",$V24, IF('Data Tool'!$G$15="Yorkshire and The Humber",$W24,IF('Data Tool'!$G$15="East Midlands",$X24,IF('Data Tool'!$G$15="West Midlands",$Y24, IF('Data Tool'!$G$15="East",$Z24, IF('Data Tool'!$G$15="London",$AA24, IF('Data Tool'!$G$15="South East",$AB24, IF('Data Tool'!$G$15="South West",$AC24, IF('Data Tool'!$G$15="Wales",$AD24,IF('Data Tool'!$G$15="Scotland",$AE24, IF('Data Tool'!$G$15="Northern Ireland",$AF24))))))))))))))</f>
        <v>18.7</v>
      </c>
      <c r="T8" s="46">
        <f>IF('Data Tool'!$G$14&lt;=29, $L8, IF(AND('Data Tool'!$G$14&gt;=30,'Data Tool'!$G$14&lt;=49), $M8, IF(AND('Data Tool'!$G$14&gt;=50,'Data Tool'!$G$14&lt;=64), $N8, IF(AND('Data Tool'!$G$14&gt;=65,'Data Tool'!$G$14&lt;=74), $O8, IF('Data Tool'!$G$14&gt;75, $P8)))))</f>
        <v>12.7</v>
      </c>
      <c r="U8" s="46"/>
      <c r="V8" s="46">
        <f t="shared" si="2"/>
        <v>12.95</v>
      </c>
      <c r="W8" s="46">
        <f t="shared" si="3"/>
        <v>51.8</v>
      </c>
      <c r="X8" s="46">
        <f t="shared" si="4"/>
        <v>673.4</v>
      </c>
      <c r="Y8" s="46"/>
      <c r="Z8" s="46">
        <f t="shared" si="5"/>
        <v>13.866666666666665</v>
      </c>
      <c r="AA8" s="46">
        <f t="shared" si="6"/>
        <v>55.466666666666661</v>
      </c>
      <c r="AB8" s="232">
        <f t="shared" si="7"/>
        <v>721.06666666666661</v>
      </c>
      <c r="AC8" s="46"/>
      <c r="AD8" s="4"/>
      <c r="AE8" s="4"/>
      <c r="AF8" s="4"/>
      <c r="AG8" s="4"/>
      <c r="AH8" s="4"/>
      <c r="AI8" s="4"/>
      <c r="AJ8" s="4"/>
      <c r="AK8" s="4"/>
      <c r="AL8" s="4"/>
      <c r="AM8" s="4"/>
      <c r="AN8" s="4"/>
      <c r="AO8" s="4"/>
    </row>
    <row r="9" spans="2:41">
      <c r="B9" s="189" t="s">
        <v>34</v>
      </c>
      <c r="C9" s="4"/>
      <c r="D9" s="4">
        <v>2.6</v>
      </c>
      <c r="E9" s="4">
        <v>6.2</v>
      </c>
      <c r="F9" s="4">
        <v>9.4</v>
      </c>
      <c r="G9" s="4">
        <v>9.4</v>
      </c>
      <c r="H9" s="190">
        <v>7</v>
      </c>
      <c r="J9" s="189" t="s">
        <v>35</v>
      </c>
      <c r="K9" s="4"/>
      <c r="L9" s="4">
        <f>D10</f>
        <v>68.599999999999994</v>
      </c>
      <c r="M9" s="4">
        <f t="shared" ref="M9:P10" si="14">E10</f>
        <v>94.4</v>
      </c>
      <c r="N9" s="4">
        <f t="shared" si="14"/>
        <v>95.3</v>
      </c>
      <c r="O9" s="4">
        <f t="shared" si="14"/>
        <v>71.5</v>
      </c>
      <c r="P9" s="190">
        <f t="shared" si="14"/>
        <v>29.7</v>
      </c>
      <c r="Q9" s="189" t="s">
        <v>35</v>
      </c>
      <c r="R9" s="45">
        <f>IF(('Data Tool'!$D$10/('Data and Formulas'!$K$41+(('Data Tool'!$D$9*'Data and Formulas'!$K$42)+('Data Tool'!$F$9*'Data and Formulas'!$K$45)+('Data Tool'!$G$9*'Data and Formulas'!$K$46))))&lt;'Data and Formulas'!$G$54, $Q41,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$R41,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$S41,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$T41,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$U41,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$V41,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$W41,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$X41,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$Y41, IF(('Data Tool'!$D$10/('Data and Formulas'!$K$41+(('Data Tool'!$D$9*'Data and Formulas'!$K$42)+('Data Tool'!$F$9*'Data and Formulas'!$K$45)+('Data Tool'!$G$9*'Data and Formulas'!$K$46))))&gt;='Data and Formulas'!$O$54, $Z41))))))))))</f>
        <v>56.6</v>
      </c>
      <c r="S9" s="45">
        <f>IF('Data Tool'!$G$15="United Kingdom",$S25, IF('Data Tool'!$G$15="England",$T25, IF('Data Tool'!$G$15="North East",$U25,IF('Data Tool'!$G$15="North West",$V25, IF('Data Tool'!$G$15="Yorkshire and The Humber",$W25,IF('Data Tool'!$G$15="East Midlands",$X25,IF('Data Tool'!$G$15="West Midlands",$Y25, IF('Data Tool'!$G$15="East",$Z25, IF('Data Tool'!$G$15="London",$AA25, IF('Data Tool'!$G$15="South East",$AB25, IF('Data Tool'!$G$15="South West",$AC25, IF('Data Tool'!$G$15="Wales",$AD25,IF('Data Tool'!$G$15="Scotland",$AE25, IF('Data Tool'!$G$15="Northern Ireland",$AF25))))))))))))))</f>
        <v>79.400000000000006</v>
      </c>
      <c r="T9" s="46">
        <f>IF('Data Tool'!$G$14&lt;=29, $L9, IF(AND('Data Tool'!$G$14&gt;=30,'Data Tool'!$G$14&lt;=49), $M9, IF(AND('Data Tool'!$G$14&gt;=50,'Data Tool'!$G$14&lt;=64), $N9, IF(AND('Data Tool'!$G$14&gt;=65,'Data Tool'!$G$14&lt;=74), $O9, IF('Data Tool'!$G$14&gt;75, $P9)))))</f>
        <v>94.4</v>
      </c>
      <c r="U9" s="46"/>
      <c r="V9" s="46">
        <f t="shared" si="2"/>
        <v>71.75</v>
      </c>
      <c r="W9" s="46">
        <f t="shared" si="3"/>
        <v>287</v>
      </c>
      <c r="X9" s="46">
        <f t="shared" si="4"/>
        <v>3731</v>
      </c>
      <c r="Y9" s="46"/>
      <c r="Z9" s="46">
        <f t="shared" si="5"/>
        <v>76.8</v>
      </c>
      <c r="AA9" s="46">
        <f t="shared" si="6"/>
        <v>307.2</v>
      </c>
      <c r="AB9" s="232">
        <f t="shared" si="7"/>
        <v>3993.6</v>
      </c>
      <c r="AC9" s="46"/>
      <c r="AD9" s="4"/>
      <c r="AE9" s="4"/>
      <c r="AF9" s="4"/>
      <c r="AG9" s="4"/>
      <c r="AH9" s="4"/>
      <c r="AI9" s="4"/>
      <c r="AJ9" s="4"/>
      <c r="AK9" s="4"/>
      <c r="AL9" s="4"/>
      <c r="AM9" s="4"/>
      <c r="AN9" s="4"/>
      <c r="AO9" s="4"/>
    </row>
    <row r="10" spans="2:41">
      <c r="B10" s="189" t="s">
        <v>35</v>
      </c>
      <c r="C10" s="4"/>
      <c r="D10" s="4">
        <v>68.599999999999994</v>
      </c>
      <c r="E10" s="4">
        <v>94.4</v>
      </c>
      <c r="F10" s="4">
        <v>95.3</v>
      </c>
      <c r="G10" s="4">
        <v>71.5</v>
      </c>
      <c r="H10" s="190">
        <v>29.7</v>
      </c>
      <c r="J10" s="189" t="s">
        <v>36</v>
      </c>
      <c r="K10" s="4"/>
      <c r="L10" s="4">
        <f>D11</f>
        <v>17.100000000000001</v>
      </c>
      <c r="M10" s="4">
        <f t="shared" si="14"/>
        <v>20.399999999999999</v>
      </c>
      <c r="N10" s="4">
        <f t="shared" si="14"/>
        <v>18.3</v>
      </c>
      <c r="O10" s="4">
        <f t="shared" si="14"/>
        <v>14.1</v>
      </c>
      <c r="P10" s="190">
        <f>H11</f>
        <v>10.5</v>
      </c>
      <c r="Q10" s="189" t="s">
        <v>36</v>
      </c>
      <c r="R10" s="45">
        <f>IF(('Data Tool'!$D$10/('Data and Formulas'!$K$41+(('Data Tool'!$D$9*'Data and Formulas'!$K$42)+('Data Tool'!$F$9*'Data and Formulas'!$K$45)+('Data Tool'!$G$9*'Data and Formulas'!$K$46))))&lt;'Data and Formulas'!$G$54, $Q42,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$R42,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$S42,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$T42,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$U42,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$V42,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$W42,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$X42,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$Y42, IF(('Data Tool'!$D$10/('Data and Formulas'!$K$41+(('Data Tool'!$D$9*'Data and Formulas'!$K$42)+('Data Tool'!$F$9*'Data and Formulas'!$K$45)+('Data Tool'!$G$9*'Data and Formulas'!$K$46))))&gt;='Data and Formulas'!$O$54, $Z42))))))))))</f>
        <v>15</v>
      </c>
      <c r="S10" s="45">
        <f>IF('Data Tool'!$G$15="United Kingdom",$S26, IF('Data Tool'!$G$15="England",$T26, IF('Data Tool'!$G$15="North East",$U26,IF('Data Tool'!$G$15="North West",$V26, IF('Data Tool'!$G$15="Yorkshire and The Humber",$W26,IF('Data Tool'!$G$15="East Midlands",$X26,IF('Data Tool'!$G$15="West Midlands",$Y26, IF('Data Tool'!$G$15="East",$Z26, IF('Data Tool'!$G$15="London",$AA26, IF('Data Tool'!$G$15="South East",$AB26, IF('Data Tool'!$G$15="South West",$AC26, IF('Data Tool'!$G$15="Wales",$AD26,IF('Data Tool'!$G$15="Scotland",$AE26, IF('Data Tool'!$G$15="Northern Ireland",$AF26))))))))))))))</f>
        <v>16.5</v>
      </c>
      <c r="T10" s="46">
        <f>IF('Data Tool'!$G$14&lt;=29, $L10, IF(AND('Data Tool'!$G$14&gt;=30,'Data Tool'!$G$14&lt;=49), $M10, IF(AND('Data Tool'!$G$14&gt;=50,'Data Tool'!$G$14&lt;=64), $N10, IF(AND('Data Tool'!$G$14&gt;=65,'Data Tool'!$G$14&lt;=74), $O10, IF('Data Tool'!$G$14&gt;75, $P10)))))</f>
        <v>20.399999999999999</v>
      </c>
      <c r="U10" s="46"/>
      <c r="V10" s="46">
        <f t="shared" si="2"/>
        <v>16.725000000000001</v>
      </c>
      <c r="W10" s="46">
        <f t="shared" si="3"/>
        <v>66.900000000000006</v>
      </c>
      <c r="X10" s="46">
        <f t="shared" si="4"/>
        <v>869.7</v>
      </c>
      <c r="Y10" s="46"/>
      <c r="Z10" s="46">
        <f t="shared" si="5"/>
        <v>17.3</v>
      </c>
      <c r="AA10" s="46">
        <f t="shared" si="6"/>
        <v>69.2</v>
      </c>
      <c r="AB10" s="232">
        <f t="shared" si="7"/>
        <v>899.6</v>
      </c>
      <c r="AC10" s="46"/>
      <c r="AD10" s="4"/>
      <c r="AE10" s="4"/>
      <c r="AF10" s="4"/>
      <c r="AG10" s="4"/>
      <c r="AH10" s="4"/>
      <c r="AI10" s="4"/>
      <c r="AJ10" s="4"/>
      <c r="AK10" s="4"/>
      <c r="AL10" s="4"/>
      <c r="AM10" s="4"/>
      <c r="AN10" s="4"/>
      <c r="AO10" s="4"/>
    </row>
    <row r="11" spans="2:41">
      <c r="B11" s="189" t="s">
        <v>36</v>
      </c>
      <c r="C11" s="4"/>
      <c r="D11" s="4">
        <v>17.100000000000001</v>
      </c>
      <c r="E11" s="4">
        <v>20.399999999999999</v>
      </c>
      <c r="F11" s="4">
        <v>18.3</v>
      </c>
      <c r="G11" s="4">
        <v>14.1</v>
      </c>
      <c r="H11" s="190">
        <v>10.5</v>
      </c>
      <c r="J11" s="189" t="s">
        <v>152</v>
      </c>
      <c r="K11" s="4"/>
      <c r="L11" s="4">
        <f>D5</f>
        <v>10</v>
      </c>
      <c r="M11" s="4">
        <f t="shared" ref="M11:P11" si="15">E5</f>
        <v>12</v>
      </c>
      <c r="N11" s="4">
        <f t="shared" si="15"/>
        <v>15.2</v>
      </c>
      <c r="O11" s="4">
        <f t="shared" si="15"/>
        <v>12.1</v>
      </c>
      <c r="P11" s="190">
        <f t="shared" si="15"/>
        <v>6.5</v>
      </c>
      <c r="Q11" s="189" t="s">
        <v>152</v>
      </c>
      <c r="R11" s="45">
        <f>IF(('Data Tool'!$D$10/('Data and Formulas'!$K$41+(('Data Tool'!$D$9*'Data and Formulas'!$K$42)+('Data Tool'!$F$9*'Data and Formulas'!$K$45)+('Data Tool'!$G$9*'Data and Formulas'!$K$46))))&lt;'Data and Formulas'!$G$54, $Q43,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$R43,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$S43,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$T43,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$U43,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$V43,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$W43,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$X43,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$Y43, IF(('Data Tool'!$D$10/('Data and Formulas'!$K$41+(('Data Tool'!$D$9*'Data and Formulas'!$K$42)+('Data Tool'!$F$9*'Data and Formulas'!$K$45)+('Data Tool'!$G$9*'Data and Formulas'!$K$46))))&gt;='Data and Formulas'!$O$54, $Z43))))))))))</f>
        <v>9.9</v>
      </c>
      <c r="S11" s="45">
        <f>IF('Data Tool'!$G$15="United Kingdom",$S27, IF('Data Tool'!$G$15="England",$T27, IF('Data Tool'!$G$15="North East",$U27,IF('Data Tool'!$G$15="North West",$V27, IF('Data Tool'!$G$15="Yorkshire and The Humber",$W27,IF('Data Tool'!$G$15="East Midlands",$X27,IF('Data Tool'!$G$15="West Midlands",$Y27, IF('Data Tool'!$G$15="East",$Z27, IF('Data Tool'!$G$15="London",$AA27, IF('Data Tool'!$G$15="South East",$AB27, IF('Data Tool'!$G$15="South West",$AC27, IF('Data Tool'!$G$15="Wales",$AD27,IF('Data Tool'!$G$15="Scotland",$AE27, IF('Data Tool'!$G$15="Northern Ireland",$AF27))))))))))))))</f>
        <v>12.4</v>
      </c>
      <c r="T11" s="46">
        <f>IF('Data Tool'!$G$14&lt;=29, $L11, IF(AND('Data Tool'!$G$14&gt;=30,'Data Tool'!$G$14&lt;=49), $M11, IF(AND('Data Tool'!$G$14&gt;=50,'Data Tool'!$G$14&lt;=64), $N11, IF(AND('Data Tool'!$G$14&gt;=65,'Data Tool'!$G$14&lt;=74), $O11, IF('Data Tool'!$G$14&gt;75, $P11)))))</f>
        <v>12</v>
      </c>
      <c r="U11" s="46"/>
      <c r="V11" s="46">
        <f t="shared" si="2"/>
        <v>11.05</v>
      </c>
      <c r="W11" s="46">
        <f t="shared" si="3"/>
        <v>44.2</v>
      </c>
      <c r="X11" s="46">
        <f t="shared" si="4"/>
        <v>574.6</v>
      </c>
      <c r="Y11" s="46"/>
      <c r="Z11" s="46">
        <f t="shared" si="5"/>
        <v>11.433333333333332</v>
      </c>
      <c r="AA11" s="46">
        <f t="shared" si="6"/>
        <v>45.733333333333327</v>
      </c>
      <c r="AB11" s="232">
        <f t="shared" si="7"/>
        <v>594.5333333333333</v>
      </c>
      <c r="AC11" s="46"/>
      <c r="AD11" s="4"/>
      <c r="AE11" s="4"/>
      <c r="AF11" s="4"/>
      <c r="AG11" s="4"/>
      <c r="AH11" s="4"/>
      <c r="AI11" s="4"/>
      <c r="AJ11" s="4"/>
      <c r="AK11" s="4"/>
      <c r="AL11" s="4"/>
      <c r="AM11" s="4"/>
      <c r="AN11" s="4"/>
      <c r="AO11" s="4"/>
    </row>
    <row r="12" spans="2:41">
      <c r="B12" s="189" t="s">
        <v>37</v>
      </c>
      <c r="C12" s="4"/>
      <c r="D12" s="4">
        <v>49.8</v>
      </c>
      <c r="E12" s="4">
        <v>75.599999999999994</v>
      </c>
      <c r="F12" s="4">
        <v>88.1</v>
      </c>
      <c r="G12" s="4">
        <v>86.6</v>
      </c>
      <c r="H12" s="190">
        <v>41.4</v>
      </c>
      <c r="J12" s="189" t="s">
        <v>74</v>
      </c>
      <c r="K12" s="4"/>
      <c r="L12" s="4">
        <f>D16+D15</f>
        <v>89.3</v>
      </c>
      <c r="M12" s="4">
        <f t="shared" ref="M12:P12" si="16">E16+E15</f>
        <v>143.69999999999999</v>
      </c>
      <c r="N12" s="4">
        <f t="shared" si="16"/>
        <v>124.5</v>
      </c>
      <c r="O12" s="4">
        <f t="shared" si="16"/>
        <v>88.9</v>
      </c>
      <c r="P12" s="190">
        <f t="shared" si="16"/>
        <v>61.7</v>
      </c>
      <c r="Q12" s="189" t="s">
        <v>74</v>
      </c>
      <c r="R12" s="45">
        <f>IF(('Data Tool'!$D$10/('Data and Formulas'!$K$41+(('Data Tool'!$D$9*'Data and Formulas'!$K$42)+('Data Tool'!$F$9*'Data and Formulas'!$K$45)+('Data Tool'!$G$9*'Data and Formulas'!$K$46))))&lt;'Data and Formulas'!$G$54, $Q44, IF(AND(('Data Tool'!$D$10/('Data and Formulas'!$K$41+(('Data Tool'!$D$9*'Data and Formulas'!$K$42)+('Data Tool'!$F$9*'Data and Formulas'!$K$45)+('Data Tool'!$G$9*'Data and Formulas'!$K$46))))&lt;'Data and Formulas'!$H$54, ('Data Tool'!$D$10/('Data and Formulas'!$K$41+(('Data Tool'!$D$9*'Data and Formulas'!$K$42)+('Data Tool'!$F$9*'Data and Formulas'!$K$45)+('Data Tool'!$G$9*'Data and Formulas'!$K$46)))) &gt;='Data and Formulas'!$G$54),  $R44, IF(AND(('Data Tool'!$D$10/('Data and Formulas'!$K$41+(('Data Tool'!$D$9*'Data and Formulas'!$K$42)+('Data Tool'!$F$9*'Data and Formulas'!$K$45)+('Data Tool'!$G$9*'Data and Formulas'!$K$46))))&lt;'Data and Formulas'!$I$54, ('Data Tool'!$D$10/('Data and Formulas'!$K$41+(('Data Tool'!$D$9*'Data and Formulas'!$K$42)+('Data Tool'!$F$9*'Data and Formulas'!$K$45)+('Data Tool'!$G$9*'Data and Formulas'!$K$46))))&gt;='Data and Formulas'!$H$54), $S44, IF(AND(('Data Tool'!$D$10/('Data and Formulas'!$K$41+(('Data Tool'!$D$9*'Data and Formulas'!$K$42)+('Data Tool'!$F$9*'Data and Formulas'!$K$45)+('Data Tool'!$G$9*'Data and Formulas'!$K$46))))&lt;'Data and Formulas'!$J$54, ('Data Tool'!$D$10/('Data and Formulas'!$K$41+(('Data Tool'!$D$9*'Data and Formulas'!$K$42)+('Data Tool'!$F$9*'Data and Formulas'!$K$45)+('Data Tool'!$G$9*'Data and Formulas'!$K$46))))&gt;='Data and Formulas'!$I$54), $T44, IF(AND(('Data Tool'!$D$10/('Data and Formulas'!$K$41+(('Data Tool'!$D$9*'Data and Formulas'!$K$42)+('Data Tool'!$F$9*'Data and Formulas'!$K$45)+('Data Tool'!$G$9*'Data and Formulas'!$K$46))))&lt;'Data and Formulas'!$K$54, ('Data Tool'!$D$10/('Data and Formulas'!$K$41+(('Data Tool'!$D$9*'Data and Formulas'!$K$42)+('Data Tool'!$F$9*'Data and Formulas'!$K$45)+('Data Tool'!$G$9*'Data and Formulas'!$K$46))))&gt;='Data and Formulas'!$J$54), $U44, IF(AND(('Data Tool'!$D$10/('Data and Formulas'!$K$41+(('Data Tool'!$D$9*'Data and Formulas'!$K$42)+('Data Tool'!$F$9*'Data and Formulas'!$K$45)+('Data Tool'!$G$9*'Data and Formulas'!$K$46))))&lt;'Data and Formulas'!$L$54, ('Data Tool'!$D$10/('Data and Formulas'!$K$41+(('Data Tool'!$D$9*'Data and Formulas'!$K$42)+('Data Tool'!$F$9*'Data and Formulas'!$K$45)+('Data Tool'!$G$9*'Data and Formulas'!$K$46))))&gt;='Data and Formulas'!$K$54), $V44, IF(AND(('Data Tool'!$D$10/('Data and Formulas'!$K$41+(('Data Tool'!$D$9*'Data and Formulas'!$K$42)+('Data Tool'!$F$9*'Data and Formulas'!$K$45)+('Data Tool'!$G$9*'Data and Formulas'!$K$46))))&lt;'Data and Formulas'!$M$54, ('Data Tool'!$D$10/('Data and Formulas'!$K$41+(('Data Tool'!$D$9*'Data and Formulas'!$K$42)+('Data Tool'!$F$9*'Data and Formulas'!$K$45)+('Data Tool'!$G$9*'Data and Formulas'!$K$46))))&gt;='Data and Formulas'!$L$54), $W44, IF(AND(('Data Tool'!$D$10/('Data and Formulas'!$K$41+(('Data Tool'!$D$9*'Data and Formulas'!$K$42)+('Data Tool'!$F$9*'Data and Formulas'!$K$45)+('Data Tool'!$G$9*'Data and Formulas'!$K$46))))&lt;'Data and Formulas'!$N$54, ('Data Tool'!$D$10/('Data and Formulas'!$K$41+(('Data Tool'!$D$9*'Data and Formulas'!$K$42)+('Data Tool'!$F$9*'Data and Formulas'!$K$45)+('Data Tool'!$G$9*'Data and Formulas'!$K$46))))&gt;='Data and Formulas'!$M$54),  $X44, IF(AND(('Data Tool'!$D$10/('Data and Formulas'!$K$41+(('Data Tool'!$D$9*'Data and Formulas'!$K$42)+('Data Tool'!$F$9*'Data and Formulas'!$K$45)+('Data Tool'!$G$9*'Data and Formulas'!$K$46))))&lt;'Data and Formulas'!$O$54, ('Data Tool'!$D$10/('Data and Formulas'!$K$41+(('Data Tool'!$D$9*'Data and Formulas'!$K$42)+('Data Tool'!$F$9*'Data and Formulas'!$K$45)+('Data Tool'!$G$9*'Data and Formulas'!$K$46))))&gt;='Data and Formulas'!$N$54), $Y44, IF(('Data Tool'!$D$10/('Data and Formulas'!$K$41+(('Data Tool'!$D$9*'Data and Formulas'!$K$42)+('Data Tool'!$F$9*'Data and Formulas'!$K$45)+('Data Tool'!$G$9*'Data and Formulas'!$K$46))))&gt;='Data and Formulas'!$O$54, $Z44))))))))))</f>
        <v>76.099999999999994</v>
      </c>
      <c r="S12" s="45">
        <f>IF('Data Tool'!$G$15="United Kingdom",$S28, IF('Data Tool'!$G$15="England",$T28, IF('Data Tool'!$G$15="North East",$U28,IF('Data Tool'!$G$15="North West",$V28, IF('Data Tool'!$G$15="Yorkshire and The Humber",$W28,IF('Data Tool'!$G$15="East Midlands",$X28,IF('Data Tool'!$G$15="West Midlands",$Y28, IF('Data Tool'!$G$15="East",$Z28, IF('Data Tool'!$G$15="London",$AA28, IF('Data Tool'!$G$15="South East",$AB28, IF('Data Tool'!$G$15="South West",$AC28, IF('Data Tool'!$G$15="Wales",$AD28,IF('Data Tool'!$G$15="Scotland",$AE28, IF('Data Tool'!$G$15="Northern Ireland",$AF28))))))))))))))</f>
        <v>109.1</v>
      </c>
      <c r="T12" s="46">
        <f>IF('Data Tool'!$G$14&lt;=29, $L12, IF(AND('Data Tool'!$G$14&gt;=30,'Data Tool'!$G$14&lt;=49), $M12, IF(AND('Data Tool'!$G$14&gt;=50,'Data Tool'!$G$14&lt;=64), $N12, IF(AND('Data Tool'!$G$14&gt;=65,'Data Tool'!$G$14&lt;=74), $O12, IF('Data Tool'!$G$14&gt;75, $P12)))))</f>
        <v>143.69999999999999</v>
      </c>
      <c r="U12" s="46"/>
      <c r="V12" s="46">
        <f t="shared" si="2"/>
        <v>101.24999999999999</v>
      </c>
      <c r="W12" s="46">
        <f t="shared" si="3"/>
        <v>404.99999999999994</v>
      </c>
      <c r="X12" s="46">
        <f t="shared" si="4"/>
        <v>5264.9999999999991</v>
      </c>
      <c r="Y12" s="46"/>
      <c r="Z12" s="46">
        <f t="shared" si="5"/>
        <v>109.63333333333333</v>
      </c>
      <c r="AA12" s="46">
        <f t="shared" si="6"/>
        <v>438.5333333333333</v>
      </c>
      <c r="AB12" s="232">
        <f t="shared" si="7"/>
        <v>5700.9333333333325</v>
      </c>
      <c r="AC12" s="46"/>
      <c r="AD12" s="4"/>
      <c r="AE12" s="4"/>
      <c r="AF12" s="4"/>
      <c r="AG12" s="4"/>
      <c r="AH12" s="4"/>
      <c r="AI12" s="4"/>
      <c r="AJ12" s="4"/>
      <c r="AK12" s="4"/>
      <c r="AL12" s="4"/>
      <c r="AM12" s="4"/>
      <c r="AN12" s="4"/>
      <c r="AO12" s="4"/>
    </row>
    <row r="13" spans="2:41">
      <c r="B13" s="189" t="s">
        <v>38</v>
      </c>
      <c r="C13" s="4"/>
      <c r="D13" s="4">
        <v>6.4</v>
      </c>
      <c r="E13" s="4">
        <v>6.5</v>
      </c>
      <c r="F13" s="4">
        <v>10.199999999999999</v>
      </c>
      <c r="G13" s="4">
        <v>0.5</v>
      </c>
      <c r="H13" s="190">
        <v>0</v>
      </c>
      <c r="J13" s="189"/>
      <c r="K13" s="4"/>
      <c r="L13" s="4"/>
      <c r="M13" s="4"/>
      <c r="N13" s="4"/>
      <c r="O13" s="4"/>
      <c r="P13" s="190"/>
      <c r="Q13" s="189"/>
      <c r="R13" s="46"/>
      <c r="S13" s="46"/>
      <c r="T13" s="46"/>
      <c r="U13" s="46"/>
      <c r="V13" s="46"/>
      <c r="W13" s="46"/>
      <c r="X13" s="46"/>
      <c r="Y13" s="46"/>
      <c r="Z13" s="46"/>
      <c r="AA13" s="46"/>
      <c r="AB13" s="232"/>
      <c r="AC13" s="4"/>
      <c r="AD13" s="4"/>
      <c r="AE13" s="4"/>
      <c r="AF13" s="4"/>
      <c r="AG13" s="4"/>
      <c r="AH13" s="4"/>
      <c r="AI13" s="4"/>
      <c r="AJ13" s="4"/>
      <c r="AK13" s="4"/>
      <c r="AL13" s="4"/>
      <c r="AM13" s="4"/>
      <c r="AN13" s="4"/>
      <c r="AO13" s="4"/>
    </row>
    <row r="14" spans="2:41" ht="15.75" thickBot="1">
      <c r="B14" s="189" t="s">
        <v>39</v>
      </c>
      <c r="C14" s="4"/>
      <c r="D14" s="4">
        <v>52.4</v>
      </c>
      <c r="E14" s="4">
        <v>56.9</v>
      </c>
      <c r="F14" s="4">
        <v>59.7</v>
      </c>
      <c r="G14" s="4">
        <v>43.1</v>
      </c>
      <c r="H14" s="190">
        <v>20.7</v>
      </c>
      <c r="J14" s="193" t="s">
        <v>43</v>
      </c>
      <c r="K14" s="194"/>
      <c r="L14" s="194">
        <f>SUM(L4:L12)</f>
        <v>510.50000000000006</v>
      </c>
      <c r="M14" s="194">
        <f t="shared" ref="M14:AB14" si="17">SUM(M4:M12)</f>
        <v>639.59999999999991</v>
      </c>
      <c r="N14" s="194">
        <f t="shared" si="17"/>
        <v>626.29999999999995</v>
      </c>
      <c r="O14" s="194">
        <f t="shared" si="17"/>
        <v>493.69999999999993</v>
      </c>
      <c r="P14" s="200">
        <f t="shared" si="17"/>
        <v>298.39999999999998</v>
      </c>
      <c r="Q14" s="189" t="s">
        <v>43</v>
      </c>
      <c r="R14" s="46">
        <f t="shared" si="17"/>
        <v>417.5</v>
      </c>
      <c r="S14" s="46">
        <f t="shared" si="17"/>
        <v>530.79999999999995</v>
      </c>
      <c r="T14" s="46">
        <f t="shared" si="17"/>
        <v>639.59999999999991</v>
      </c>
      <c r="U14" s="46"/>
      <c r="V14" s="46">
        <f t="shared" si="17"/>
        <v>501.35</v>
      </c>
      <c r="W14" s="46">
        <f t="shared" si="3"/>
        <v>2005.4</v>
      </c>
      <c r="X14" s="46">
        <f>W14*12</f>
        <v>24064.800000000003</v>
      </c>
      <c r="Y14" s="46"/>
      <c r="Z14" s="46">
        <f t="shared" si="17"/>
        <v>529.29999999999995</v>
      </c>
      <c r="AA14" s="46">
        <f t="shared" si="17"/>
        <v>2117.1999999999998</v>
      </c>
      <c r="AB14" s="232">
        <f t="shared" si="17"/>
        <v>27523.599999999991</v>
      </c>
    </row>
    <row r="15" spans="2:41" ht="15.75" thickBot="1">
      <c r="B15" s="189" t="s">
        <v>40</v>
      </c>
      <c r="C15" s="4"/>
      <c r="D15" s="4">
        <v>32.799999999999997</v>
      </c>
      <c r="E15" s="4">
        <v>48.1</v>
      </c>
      <c r="F15" s="4">
        <v>48.1</v>
      </c>
      <c r="G15" s="4">
        <v>35.9</v>
      </c>
      <c r="H15" s="190">
        <v>26.1</v>
      </c>
      <c r="Q15" s="193"/>
      <c r="R15" s="194"/>
      <c r="S15" s="194"/>
      <c r="T15" s="194"/>
      <c r="U15" s="194"/>
      <c r="V15" s="194"/>
      <c r="W15" s="194"/>
      <c r="X15" s="194"/>
      <c r="Y15" s="194"/>
      <c r="Z15" s="194"/>
      <c r="AA15" s="194"/>
      <c r="AB15" s="200"/>
    </row>
    <row r="16" spans="2:41">
      <c r="B16" s="189" t="s">
        <v>41</v>
      </c>
      <c r="C16" s="4"/>
      <c r="D16" s="4">
        <v>56.5</v>
      </c>
      <c r="E16" s="4">
        <v>95.6</v>
      </c>
      <c r="F16" s="4">
        <v>76.400000000000006</v>
      </c>
      <c r="G16" s="4">
        <v>53</v>
      </c>
      <c r="H16" s="190">
        <v>35.6</v>
      </c>
    </row>
    <row r="17" spans="2:32" ht="15.75" thickBot="1">
      <c r="B17" s="193" t="s">
        <v>43</v>
      </c>
      <c r="C17" s="194"/>
      <c r="D17" s="194">
        <v>510.5</v>
      </c>
      <c r="E17" s="194">
        <v>639.6</v>
      </c>
      <c r="F17" s="194">
        <v>626.20000000000005</v>
      </c>
      <c r="G17" s="194">
        <v>493.7</v>
      </c>
      <c r="H17" s="200">
        <v>299</v>
      </c>
    </row>
    <row r="18" spans="2:32" ht="15.75" thickBot="1"/>
    <row r="19" spans="2:32">
      <c r="B19" s="210" t="s">
        <v>14</v>
      </c>
      <c r="C19" s="187" t="s">
        <v>57</v>
      </c>
      <c r="D19" s="187" t="s">
        <v>58</v>
      </c>
      <c r="E19" s="187" t="s">
        <v>59</v>
      </c>
      <c r="F19" s="187" t="s">
        <v>60</v>
      </c>
      <c r="G19" s="187" t="s">
        <v>88</v>
      </c>
      <c r="H19" s="187" t="s">
        <v>62</v>
      </c>
      <c r="I19" s="187" t="s">
        <v>63</v>
      </c>
      <c r="J19" s="187" t="s">
        <v>89</v>
      </c>
      <c r="K19" s="187" t="s">
        <v>65</v>
      </c>
      <c r="L19" s="187" t="s">
        <v>66</v>
      </c>
      <c r="M19" s="187" t="s">
        <v>90</v>
      </c>
      <c r="N19" s="187" t="s">
        <v>68</v>
      </c>
      <c r="O19" s="187" t="s">
        <v>69</v>
      </c>
      <c r="P19" s="188" t="s">
        <v>70</v>
      </c>
      <c r="R19" s="210" t="s">
        <v>14</v>
      </c>
      <c r="S19" s="187" t="s">
        <v>57</v>
      </c>
      <c r="T19" s="187" t="s">
        <v>58</v>
      </c>
      <c r="U19" s="187" t="s">
        <v>59</v>
      </c>
      <c r="V19" s="187" t="s">
        <v>60</v>
      </c>
      <c r="W19" s="187" t="s">
        <v>88</v>
      </c>
      <c r="X19" s="187" t="s">
        <v>62</v>
      </c>
      <c r="Y19" s="187" t="s">
        <v>63</v>
      </c>
      <c r="Z19" s="187" t="s">
        <v>89</v>
      </c>
      <c r="AA19" s="187" t="s">
        <v>65</v>
      </c>
      <c r="AB19" s="187" t="s">
        <v>66</v>
      </c>
      <c r="AC19" s="187" t="s">
        <v>90</v>
      </c>
      <c r="AD19" s="187" t="s">
        <v>68</v>
      </c>
      <c r="AE19" s="187" t="s">
        <v>69</v>
      </c>
      <c r="AF19" s="188" t="s">
        <v>70</v>
      </c>
    </row>
    <row r="20" spans="2:32">
      <c r="B20" s="189" t="s">
        <v>29</v>
      </c>
      <c r="C20" s="4">
        <v>57.7</v>
      </c>
      <c r="D20" s="4">
        <v>58.1</v>
      </c>
      <c r="E20" s="4">
        <v>49.8</v>
      </c>
      <c r="F20" s="4">
        <v>55.3</v>
      </c>
      <c r="G20" s="4">
        <v>51</v>
      </c>
      <c r="H20" s="4">
        <v>57.9</v>
      </c>
      <c r="I20" s="4">
        <v>56.7</v>
      </c>
      <c r="J20" s="4">
        <v>60.3</v>
      </c>
      <c r="K20" s="4">
        <v>61.6</v>
      </c>
      <c r="L20" s="4">
        <v>63</v>
      </c>
      <c r="M20" s="4">
        <v>58.9</v>
      </c>
      <c r="N20" s="4">
        <v>52.9</v>
      </c>
      <c r="O20" s="4">
        <v>55.3</v>
      </c>
      <c r="P20" s="190">
        <v>62.5</v>
      </c>
      <c r="R20" s="189" t="s">
        <v>113</v>
      </c>
      <c r="S20" s="4">
        <f>C20+C23</f>
        <v>130.30000000000001</v>
      </c>
      <c r="T20" s="4">
        <f t="shared" ref="T20:AF20" si="18">D20+D23</f>
        <v>133.30000000000001</v>
      </c>
      <c r="U20" s="4">
        <f t="shared" si="18"/>
        <v>105.9</v>
      </c>
      <c r="V20" s="4">
        <f t="shared" si="18"/>
        <v>117.5</v>
      </c>
      <c r="W20" s="4">
        <f t="shared" si="18"/>
        <v>112.2</v>
      </c>
      <c r="X20" s="4">
        <f t="shared" si="18"/>
        <v>124.6</v>
      </c>
      <c r="Y20" s="4">
        <f t="shared" si="18"/>
        <v>123.60000000000001</v>
      </c>
      <c r="Z20" s="4">
        <f t="shared" si="18"/>
        <v>126.89999999999999</v>
      </c>
      <c r="AA20" s="4">
        <f t="shared" si="18"/>
        <v>183.6</v>
      </c>
      <c r="AB20" s="4">
        <f t="shared" si="18"/>
        <v>139.9</v>
      </c>
      <c r="AC20" s="4">
        <f t="shared" si="18"/>
        <v>129.5</v>
      </c>
      <c r="AD20" s="4">
        <f t="shared" si="18"/>
        <v>110.5</v>
      </c>
      <c r="AE20" s="4">
        <f t="shared" si="18"/>
        <v>117.6</v>
      </c>
      <c r="AF20" s="190">
        <f t="shared" si="18"/>
        <v>114.9</v>
      </c>
    </row>
    <row r="21" spans="2:32">
      <c r="B21" s="189" t="s">
        <v>30</v>
      </c>
      <c r="C21" s="4">
        <v>11.8</v>
      </c>
      <c r="D21" s="4">
        <v>11.5</v>
      </c>
      <c r="E21" s="4">
        <v>10.6</v>
      </c>
      <c r="F21" s="4">
        <v>12.7</v>
      </c>
      <c r="G21" s="4">
        <v>11.7</v>
      </c>
      <c r="H21" s="4">
        <v>12.4</v>
      </c>
      <c r="I21" s="4">
        <v>10.9</v>
      </c>
      <c r="J21" s="4">
        <v>11.5</v>
      </c>
      <c r="K21" s="4">
        <v>9.5</v>
      </c>
      <c r="L21" s="4">
        <v>12.8</v>
      </c>
      <c r="M21" s="4">
        <v>10.7</v>
      </c>
      <c r="N21" s="4">
        <v>10.9</v>
      </c>
      <c r="O21" s="4">
        <v>13.4</v>
      </c>
      <c r="P21" s="190">
        <v>16.100000000000001</v>
      </c>
      <c r="R21" s="189" t="s">
        <v>114</v>
      </c>
      <c r="S21" s="4">
        <f>C28+C30</f>
        <v>116.1</v>
      </c>
      <c r="T21" s="4">
        <f t="shared" ref="T21:AF21" si="19">D28+D30</f>
        <v>118.2</v>
      </c>
      <c r="U21" s="4">
        <f t="shared" si="19"/>
        <v>103.80000000000001</v>
      </c>
      <c r="V21" s="4">
        <f t="shared" si="19"/>
        <v>113.7</v>
      </c>
      <c r="W21" s="4">
        <f t="shared" si="19"/>
        <v>112.2</v>
      </c>
      <c r="X21" s="4">
        <f t="shared" si="19"/>
        <v>109.30000000000001</v>
      </c>
      <c r="Y21" s="4">
        <f t="shared" si="19"/>
        <v>98</v>
      </c>
      <c r="Z21" s="4">
        <f t="shared" si="19"/>
        <v>117.5</v>
      </c>
      <c r="AA21" s="4">
        <f t="shared" si="19"/>
        <v>131.19999999999999</v>
      </c>
      <c r="AB21" s="4">
        <f t="shared" si="19"/>
        <v>138.19999999999999</v>
      </c>
      <c r="AC21" s="4">
        <f t="shared" si="19"/>
        <v>115.5</v>
      </c>
      <c r="AD21" s="4">
        <f t="shared" si="19"/>
        <v>94.6</v>
      </c>
      <c r="AE21" s="4">
        <f t="shared" si="19"/>
        <v>112.10000000000001</v>
      </c>
      <c r="AF21" s="190">
        <f t="shared" si="19"/>
        <v>105</v>
      </c>
    </row>
    <row r="22" spans="2:32">
      <c r="B22" s="189" t="s">
        <v>31</v>
      </c>
      <c r="C22" s="4">
        <v>24.1</v>
      </c>
      <c r="D22" s="4">
        <v>24.1</v>
      </c>
      <c r="E22" s="4">
        <v>23.4</v>
      </c>
      <c r="F22" s="4">
        <v>23.2</v>
      </c>
      <c r="G22" s="4">
        <v>20.9</v>
      </c>
      <c r="H22" s="4">
        <v>22.8</v>
      </c>
      <c r="I22" s="4">
        <v>25.1</v>
      </c>
      <c r="J22" s="4">
        <v>25</v>
      </c>
      <c r="K22" s="4">
        <v>27.1</v>
      </c>
      <c r="L22" s="4">
        <v>26.1</v>
      </c>
      <c r="M22" s="4">
        <v>20</v>
      </c>
      <c r="N22" s="4">
        <v>22</v>
      </c>
      <c r="O22" s="4">
        <v>21.8</v>
      </c>
      <c r="P22" s="190">
        <v>35.6</v>
      </c>
      <c r="R22" s="189" t="s">
        <v>165</v>
      </c>
      <c r="S22" s="4">
        <f>C22</f>
        <v>24.1</v>
      </c>
      <c r="T22" s="4">
        <f t="shared" ref="T22:AF22" si="20">D22</f>
        <v>24.1</v>
      </c>
      <c r="U22" s="4">
        <f t="shared" si="20"/>
        <v>23.4</v>
      </c>
      <c r="V22" s="4">
        <f t="shared" si="20"/>
        <v>23.2</v>
      </c>
      <c r="W22" s="4">
        <f t="shared" si="20"/>
        <v>20.9</v>
      </c>
      <c r="X22" s="4">
        <f t="shared" si="20"/>
        <v>22.8</v>
      </c>
      <c r="Y22" s="4">
        <f t="shared" si="20"/>
        <v>25.1</v>
      </c>
      <c r="Z22" s="4">
        <f t="shared" si="20"/>
        <v>25</v>
      </c>
      <c r="AA22" s="4">
        <f t="shared" si="20"/>
        <v>27.1</v>
      </c>
      <c r="AB22" s="4">
        <f t="shared" si="20"/>
        <v>26.1</v>
      </c>
      <c r="AC22" s="4">
        <f t="shared" si="20"/>
        <v>20</v>
      </c>
      <c r="AD22" s="4">
        <f t="shared" si="20"/>
        <v>22</v>
      </c>
      <c r="AE22" s="4">
        <f t="shared" si="20"/>
        <v>21.8</v>
      </c>
      <c r="AF22" s="190">
        <f t="shared" si="20"/>
        <v>35.6</v>
      </c>
    </row>
    <row r="23" spans="2:32">
      <c r="B23" s="189" t="s">
        <v>32</v>
      </c>
      <c r="C23" s="4">
        <v>72.599999999999994</v>
      </c>
      <c r="D23" s="4">
        <v>75.2</v>
      </c>
      <c r="E23" s="4">
        <v>56.1</v>
      </c>
      <c r="F23" s="4">
        <v>62.2</v>
      </c>
      <c r="G23" s="4">
        <v>61.2</v>
      </c>
      <c r="H23" s="4">
        <v>66.7</v>
      </c>
      <c r="I23" s="4">
        <v>66.900000000000006</v>
      </c>
      <c r="J23" s="4">
        <v>66.599999999999994</v>
      </c>
      <c r="K23" s="4">
        <v>122</v>
      </c>
      <c r="L23" s="4">
        <v>76.900000000000006</v>
      </c>
      <c r="M23" s="4">
        <v>70.599999999999994</v>
      </c>
      <c r="N23" s="4">
        <v>57.6</v>
      </c>
      <c r="O23" s="4">
        <v>62.3</v>
      </c>
      <c r="P23" s="190">
        <v>52.4</v>
      </c>
      <c r="R23" s="189" t="s">
        <v>33</v>
      </c>
      <c r="S23" s="4">
        <f>C24</f>
        <v>37.200000000000003</v>
      </c>
      <c r="T23" s="4">
        <f t="shared" ref="T23:AF23" si="21">D24</f>
        <v>37.9</v>
      </c>
      <c r="U23" s="4">
        <f t="shared" si="21"/>
        <v>35.1</v>
      </c>
      <c r="V23" s="4">
        <f t="shared" si="21"/>
        <v>33.6</v>
      </c>
      <c r="W23" s="4">
        <f t="shared" si="21"/>
        <v>35.700000000000003</v>
      </c>
      <c r="X23" s="4">
        <f t="shared" si="21"/>
        <v>38</v>
      </c>
      <c r="Y23" s="4">
        <f t="shared" si="21"/>
        <v>33.299999999999997</v>
      </c>
      <c r="Z23" s="4">
        <f t="shared" si="21"/>
        <v>37.9</v>
      </c>
      <c r="AA23" s="4">
        <f t="shared" si="21"/>
        <v>41.8</v>
      </c>
      <c r="AB23" s="4">
        <f t="shared" si="21"/>
        <v>45.7</v>
      </c>
      <c r="AC23" s="4">
        <f t="shared" si="21"/>
        <v>33.700000000000003</v>
      </c>
      <c r="AD23" s="4">
        <f t="shared" si="21"/>
        <v>39</v>
      </c>
      <c r="AE23" s="4">
        <f t="shared" si="21"/>
        <v>30.1</v>
      </c>
      <c r="AF23" s="190">
        <f t="shared" si="21"/>
        <v>35</v>
      </c>
    </row>
    <row r="24" spans="2:32">
      <c r="B24" s="189" t="s">
        <v>33</v>
      </c>
      <c r="C24" s="4">
        <v>37.200000000000003</v>
      </c>
      <c r="D24" s="4">
        <v>37.9</v>
      </c>
      <c r="E24" s="4">
        <v>35.1</v>
      </c>
      <c r="F24" s="4">
        <v>33.6</v>
      </c>
      <c r="G24" s="4">
        <v>35.700000000000003</v>
      </c>
      <c r="H24" s="4">
        <v>38</v>
      </c>
      <c r="I24" s="4">
        <v>33.299999999999997</v>
      </c>
      <c r="J24" s="4">
        <v>37.9</v>
      </c>
      <c r="K24" s="4">
        <v>41.8</v>
      </c>
      <c r="L24" s="4">
        <v>45.7</v>
      </c>
      <c r="M24" s="4">
        <v>33.700000000000003</v>
      </c>
      <c r="N24" s="4">
        <v>39</v>
      </c>
      <c r="O24" s="4">
        <v>30.1</v>
      </c>
      <c r="P24" s="190">
        <v>35</v>
      </c>
      <c r="R24" s="189" t="s">
        <v>115</v>
      </c>
      <c r="S24" s="4">
        <f>C25+C29</f>
        <v>14.5</v>
      </c>
      <c r="T24" s="4">
        <f t="shared" ref="T24:AF24" si="22">D25+D29</f>
        <v>15.1</v>
      </c>
      <c r="U24" s="4">
        <f t="shared" si="22"/>
        <v>7.3</v>
      </c>
      <c r="V24" s="4">
        <f t="shared" si="22"/>
        <v>8.6999999999999993</v>
      </c>
      <c r="W24" s="4">
        <f t="shared" si="22"/>
        <v>14.100000000000001</v>
      </c>
      <c r="X24" s="4">
        <f t="shared" si="22"/>
        <v>18.7</v>
      </c>
      <c r="Y24" s="4">
        <f t="shared" si="22"/>
        <v>6.8</v>
      </c>
      <c r="Z24" s="4">
        <f t="shared" si="22"/>
        <v>17.600000000000001</v>
      </c>
      <c r="AA24" s="4">
        <f t="shared" si="22"/>
        <v>21.6</v>
      </c>
      <c r="AB24" s="4">
        <f t="shared" si="22"/>
        <v>18.100000000000001</v>
      </c>
      <c r="AC24" s="4">
        <f t="shared" si="22"/>
        <v>16.799999999999997</v>
      </c>
      <c r="AD24" s="4">
        <f t="shared" si="22"/>
        <v>5.6999999999999993</v>
      </c>
      <c r="AE24" s="4">
        <f t="shared" si="22"/>
        <v>13.5</v>
      </c>
      <c r="AF24" s="190">
        <f t="shared" si="22"/>
        <v>12.899999999999999</v>
      </c>
    </row>
    <row r="25" spans="2:32">
      <c r="B25" s="189" t="s">
        <v>34</v>
      </c>
      <c r="C25" s="4">
        <v>7.2</v>
      </c>
      <c r="D25" s="4">
        <v>7.6</v>
      </c>
      <c r="E25" s="4">
        <v>3.8</v>
      </c>
      <c r="F25" s="4">
        <v>5.6</v>
      </c>
      <c r="G25" s="4">
        <v>7.9</v>
      </c>
      <c r="H25" s="4">
        <v>6</v>
      </c>
      <c r="I25" s="4">
        <v>5.0999999999999996</v>
      </c>
      <c r="J25" s="4">
        <v>8.4</v>
      </c>
      <c r="K25" s="4">
        <v>8.1999999999999993</v>
      </c>
      <c r="L25" s="4">
        <v>10.199999999999999</v>
      </c>
      <c r="M25" s="4">
        <v>9.6999999999999993</v>
      </c>
      <c r="N25" s="4">
        <v>4.3</v>
      </c>
      <c r="O25" s="4">
        <v>5</v>
      </c>
      <c r="P25" s="190">
        <v>6.1</v>
      </c>
      <c r="R25" s="189" t="s">
        <v>35</v>
      </c>
      <c r="S25" s="4">
        <f>C26</f>
        <v>75.3</v>
      </c>
      <c r="T25" s="4">
        <f t="shared" ref="T25:AF26" si="23">D26</f>
        <v>76.5</v>
      </c>
      <c r="U25" s="4">
        <f t="shared" si="23"/>
        <v>58.5</v>
      </c>
      <c r="V25" s="4">
        <f t="shared" si="23"/>
        <v>69.900000000000006</v>
      </c>
      <c r="W25" s="4">
        <f t="shared" si="23"/>
        <v>67.400000000000006</v>
      </c>
      <c r="X25" s="4">
        <f t="shared" si="23"/>
        <v>79.400000000000006</v>
      </c>
      <c r="Y25" s="4">
        <f t="shared" si="23"/>
        <v>65.099999999999994</v>
      </c>
      <c r="Z25" s="4">
        <f t="shared" si="23"/>
        <v>87.4</v>
      </c>
      <c r="AA25" s="4">
        <f t="shared" si="23"/>
        <v>71.8</v>
      </c>
      <c r="AB25" s="4">
        <f t="shared" si="23"/>
        <v>95.7</v>
      </c>
      <c r="AC25" s="4">
        <f t="shared" si="23"/>
        <v>76.2</v>
      </c>
      <c r="AD25" s="4">
        <f t="shared" si="23"/>
        <v>65.900000000000006</v>
      </c>
      <c r="AE25" s="4">
        <f t="shared" si="23"/>
        <v>71.7</v>
      </c>
      <c r="AF25" s="190">
        <f t="shared" si="23"/>
        <v>66.599999999999994</v>
      </c>
    </row>
    <row r="26" spans="2:32">
      <c r="B26" s="189" t="s">
        <v>35</v>
      </c>
      <c r="C26" s="4">
        <v>75.3</v>
      </c>
      <c r="D26" s="4">
        <v>76.5</v>
      </c>
      <c r="E26" s="4">
        <v>58.5</v>
      </c>
      <c r="F26" s="4">
        <v>69.900000000000006</v>
      </c>
      <c r="G26" s="4">
        <v>67.400000000000006</v>
      </c>
      <c r="H26" s="4">
        <v>79.400000000000006</v>
      </c>
      <c r="I26" s="4">
        <v>65.099999999999994</v>
      </c>
      <c r="J26" s="4">
        <v>87.4</v>
      </c>
      <c r="K26" s="4">
        <v>71.8</v>
      </c>
      <c r="L26" s="4">
        <v>95.7</v>
      </c>
      <c r="M26" s="4">
        <v>76.2</v>
      </c>
      <c r="N26" s="4">
        <v>65.900000000000006</v>
      </c>
      <c r="O26" s="4">
        <v>71.7</v>
      </c>
      <c r="P26" s="190">
        <v>66.599999999999994</v>
      </c>
      <c r="R26" s="189" t="s">
        <v>36</v>
      </c>
      <c r="S26" s="4">
        <f>C27</f>
        <v>16.2</v>
      </c>
      <c r="T26" s="4">
        <f t="shared" si="23"/>
        <v>16.399999999999999</v>
      </c>
      <c r="U26" s="4">
        <f t="shared" si="23"/>
        <v>13.9</v>
      </c>
      <c r="V26" s="4">
        <f t="shared" si="23"/>
        <v>15.8</v>
      </c>
      <c r="W26" s="4">
        <f t="shared" si="23"/>
        <v>15.1</v>
      </c>
      <c r="X26" s="4">
        <f t="shared" si="23"/>
        <v>16.5</v>
      </c>
      <c r="Y26" s="4">
        <f t="shared" si="23"/>
        <v>15.7</v>
      </c>
      <c r="Z26" s="4">
        <f t="shared" si="23"/>
        <v>16.399999999999999</v>
      </c>
      <c r="AA26" s="4">
        <f t="shared" si="23"/>
        <v>18.3</v>
      </c>
      <c r="AB26" s="4">
        <f t="shared" si="23"/>
        <v>17.7</v>
      </c>
      <c r="AC26" s="4">
        <f t="shared" si="23"/>
        <v>15.2</v>
      </c>
      <c r="AD26" s="4">
        <f t="shared" si="23"/>
        <v>14.9</v>
      </c>
      <c r="AE26" s="4">
        <f t="shared" si="23"/>
        <v>15.2</v>
      </c>
      <c r="AF26" s="190">
        <f t="shared" si="23"/>
        <v>17.5</v>
      </c>
    </row>
    <row r="27" spans="2:32">
      <c r="B27" s="189" t="s">
        <v>36</v>
      </c>
      <c r="C27" s="4">
        <v>16.2</v>
      </c>
      <c r="D27" s="4">
        <v>16.399999999999999</v>
      </c>
      <c r="E27" s="4">
        <v>13.9</v>
      </c>
      <c r="F27" s="4">
        <v>15.8</v>
      </c>
      <c r="G27" s="4">
        <v>15.1</v>
      </c>
      <c r="H27" s="4">
        <v>16.5</v>
      </c>
      <c r="I27" s="4">
        <v>15.7</v>
      </c>
      <c r="J27" s="4">
        <v>16.399999999999999</v>
      </c>
      <c r="K27" s="4">
        <v>18.3</v>
      </c>
      <c r="L27" s="4">
        <v>17.7</v>
      </c>
      <c r="M27" s="4">
        <v>15.2</v>
      </c>
      <c r="N27" s="4">
        <v>14.9</v>
      </c>
      <c r="O27" s="4">
        <v>15.2</v>
      </c>
      <c r="P27" s="190">
        <v>17.5</v>
      </c>
      <c r="R27" s="189" t="s">
        <v>152</v>
      </c>
      <c r="S27" s="4">
        <f>C21</f>
        <v>11.8</v>
      </c>
      <c r="T27" s="4">
        <f t="shared" ref="T27:AF27" si="24">D21</f>
        <v>11.5</v>
      </c>
      <c r="U27" s="4">
        <f t="shared" si="24"/>
        <v>10.6</v>
      </c>
      <c r="V27" s="4">
        <f t="shared" si="24"/>
        <v>12.7</v>
      </c>
      <c r="W27" s="4">
        <f t="shared" si="24"/>
        <v>11.7</v>
      </c>
      <c r="X27" s="4">
        <f t="shared" si="24"/>
        <v>12.4</v>
      </c>
      <c r="Y27" s="4">
        <f t="shared" si="24"/>
        <v>10.9</v>
      </c>
      <c r="Z27" s="4">
        <f t="shared" si="24"/>
        <v>11.5</v>
      </c>
      <c r="AA27" s="4">
        <f t="shared" si="24"/>
        <v>9.5</v>
      </c>
      <c r="AB27" s="4">
        <f t="shared" si="24"/>
        <v>12.8</v>
      </c>
      <c r="AC27" s="4">
        <f t="shared" si="24"/>
        <v>10.7</v>
      </c>
      <c r="AD27" s="4">
        <f t="shared" si="24"/>
        <v>10.9</v>
      </c>
      <c r="AE27" s="4">
        <f t="shared" si="24"/>
        <v>13.4</v>
      </c>
      <c r="AF27" s="190">
        <f t="shared" si="24"/>
        <v>16.100000000000001</v>
      </c>
    </row>
    <row r="28" spans="2:32" ht="15.75" thickBot="1">
      <c r="B28" s="189" t="s">
        <v>37</v>
      </c>
      <c r="C28" s="4">
        <v>70.2</v>
      </c>
      <c r="D28" s="4">
        <v>71.400000000000006</v>
      </c>
      <c r="E28" s="4">
        <v>65.2</v>
      </c>
      <c r="F28" s="4">
        <v>70.5</v>
      </c>
      <c r="G28" s="4">
        <v>69.400000000000006</v>
      </c>
      <c r="H28" s="4">
        <v>67.2</v>
      </c>
      <c r="I28" s="4">
        <v>58.5</v>
      </c>
      <c r="J28" s="4">
        <v>70.3</v>
      </c>
      <c r="K28" s="4">
        <v>71.5</v>
      </c>
      <c r="L28" s="4">
        <v>86.2</v>
      </c>
      <c r="M28" s="4">
        <v>71.7</v>
      </c>
      <c r="N28" s="4">
        <v>57.7</v>
      </c>
      <c r="O28" s="4">
        <v>70.400000000000006</v>
      </c>
      <c r="P28" s="190">
        <v>57.1</v>
      </c>
      <c r="R28" s="193" t="s">
        <v>74</v>
      </c>
      <c r="S28" s="194">
        <f>C32+C31</f>
        <v>111.4</v>
      </c>
      <c r="T28" s="194">
        <f t="shared" ref="T28:AF28" si="25">D32+D31</f>
        <v>114.5</v>
      </c>
      <c r="U28" s="194">
        <f t="shared" si="25"/>
        <v>78.599999999999994</v>
      </c>
      <c r="V28" s="194">
        <f t="shared" si="25"/>
        <v>97.3</v>
      </c>
      <c r="W28" s="194">
        <f t="shared" si="25"/>
        <v>100.3</v>
      </c>
      <c r="X28" s="194">
        <f t="shared" si="25"/>
        <v>109.1</v>
      </c>
      <c r="Y28" s="194">
        <f t="shared" si="25"/>
        <v>93.7</v>
      </c>
      <c r="Z28" s="194">
        <f t="shared" si="25"/>
        <v>117.7</v>
      </c>
      <c r="AA28" s="194">
        <f t="shared" si="25"/>
        <v>138.69999999999999</v>
      </c>
      <c r="AB28" s="194">
        <f t="shared" si="25"/>
        <v>137.9</v>
      </c>
      <c r="AC28" s="194">
        <f t="shared" si="25"/>
        <v>118</v>
      </c>
      <c r="AD28" s="194">
        <f t="shared" si="25"/>
        <v>95.199999999999989</v>
      </c>
      <c r="AE28" s="194">
        <f t="shared" si="25"/>
        <v>96.9</v>
      </c>
      <c r="AF28" s="200">
        <f t="shared" si="25"/>
        <v>93.4</v>
      </c>
    </row>
    <row r="29" spans="2:32">
      <c r="B29" s="189" t="s">
        <v>38</v>
      </c>
      <c r="C29" s="4">
        <v>7.3</v>
      </c>
      <c r="D29" s="4">
        <v>7.5</v>
      </c>
      <c r="E29" s="4">
        <v>3.5</v>
      </c>
      <c r="F29" s="4">
        <v>3.1</v>
      </c>
      <c r="G29" s="4">
        <v>6.2</v>
      </c>
      <c r="H29" s="4">
        <v>12.7</v>
      </c>
      <c r="I29" s="4">
        <v>1.7</v>
      </c>
      <c r="J29" s="4">
        <v>9.1999999999999993</v>
      </c>
      <c r="K29" s="4">
        <v>13.4</v>
      </c>
      <c r="L29" s="4">
        <v>7.9</v>
      </c>
      <c r="M29" s="4">
        <v>7.1</v>
      </c>
      <c r="N29" s="4">
        <v>1.4</v>
      </c>
      <c r="O29" s="4">
        <v>8.5</v>
      </c>
      <c r="P29" s="190">
        <v>6.8</v>
      </c>
    </row>
    <row r="30" spans="2:32">
      <c r="B30" s="189" t="s">
        <v>39</v>
      </c>
      <c r="C30" s="4">
        <v>45.9</v>
      </c>
      <c r="D30" s="4">
        <v>46.8</v>
      </c>
      <c r="E30" s="4">
        <v>38.6</v>
      </c>
      <c r="F30" s="4">
        <v>43.2</v>
      </c>
      <c r="G30" s="4">
        <v>42.8</v>
      </c>
      <c r="H30" s="4">
        <v>42.1</v>
      </c>
      <c r="I30" s="4">
        <v>39.5</v>
      </c>
      <c r="J30" s="4">
        <v>47.2</v>
      </c>
      <c r="K30" s="4">
        <v>59.7</v>
      </c>
      <c r="L30" s="4">
        <v>52</v>
      </c>
      <c r="M30" s="4">
        <v>43.8</v>
      </c>
      <c r="N30" s="4">
        <v>36.9</v>
      </c>
      <c r="O30" s="4">
        <v>41.7</v>
      </c>
      <c r="P30" s="190">
        <v>47.9</v>
      </c>
    </row>
    <row r="31" spans="2:32">
      <c r="B31" s="189" t="s">
        <v>40</v>
      </c>
      <c r="C31" s="4">
        <v>40.6</v>
      </c>
      <c r="D31" s="4">
        <v>41.6</v>
      </c>
      <c r="E31" s="4">
        <v>29.7</v>
      </c>
      <c r="F31" s="4">
        <v>38</v>
      </c>
      <c r="G31" s="4">
        <v>33.700000000000003</v>
      </c>
      <c r="H31" s="4">
        <v>39.9</v>
      </c>
      <c r="I31" s="4">
        <v>37.700000000000003</v>
      </c>
      <c r="J31" s="4">
        <v>47</v>
      </c>
      <c r="K31" s="4">
        <v>46</v>
      </c>
      <c r="L31" s="4">
        <v>49.2</v>
      </c>
      <c r="M31" s="4">
        <v>40.6</v>
      </c>
      <c r="N31" s="4">
        <v>34.299999999999997</v>
      </c>
      <c r="O31" s="4">
        <v>35.4</v>
      </c>
      <c r="P31" s="190">
        <v>39.200000000000003</v>
      </c>
    </row>
    <row r="32" spans="2:32">
      <c r="B32" s="189" t="s">
        <v>41</v>
      </c>
      <c r="C32" s="4">
        <v>70.8</v>
      </c>
      <c r="D32" s="4">
        <v>72.900000000000006</v>
      </c>
      <c r="E32" s="4">
        <v>48.9</v>
      </c>
      <c r="F32" s="4">
        <v>59.3</v>
      </c>
      <c r="G32" s="4">
        <v>66.599999999999994</v>
      </c>
      <c r="H32" s="4">
        <v>69.2</v>
      </c>
      <c r="I32" s="4">
        <v>56</v>
      </c>
      <c r="J32" s="4">
        <v>70.7</v>
      </c>
      <c r="K32" s="4">
        <v>92.7</v>
      </c>
      <c r="L32" s="4">
        <v>88.7</v>
      </c>
      <c r="M32" s="4">
        <v>77.400000000000006</v>
      </c>
      <c r="N32" s="4">
        <v>60.9</v>
      </c>
      <c r="O32" s="4">
        <v>61.5</v>
      </c>
      <c r="P32" s="190">
        <v>54.2</v>
      </c>
    </row>
    <row r="33" spans="2:26" ht="15.75" thickBot="1">
      <c r="B33" s="193" t="s">
        <v>43</v>
      </c>
      <c r="C33" s="194">
        <v>536.79999999999995</v>
      </c>
      <c r="D33" s="194">
        <v>547.4</v>
      </c>
      <c r="E33" s="194">
        <v>437</v>
      </c>
      <c r="F33" s="194">
        <v>492.4</v>
      </c>
      <c r="G33" s="194">
        <v>489.7</v>
      </c>
      <c r="H33" s="194">
        <v>530.79999999999995</v>
      </c>
      <c r="I33" s="194">
        <v>472.2</v>
      </c>
      <c r="J33" s="194">
        <v>558.1</v>
      </c>
      <c r="K33" s="194">
        <v>643.70000000000005</v>
      </c>
      <c r="L33" s="194">
        <v>632.20000000000005</v>
      </c>
      <c r="M33" s="194">
        <v>535.5</v>
      </c>
      <c r="N33" s="194">
        <v>458.7</v>
      </c>
      <c r="O33" s="194">
        <v>492.3</v>
      </c>
      <c r="P33" s="200">
        <v>497.1</v>
      </c>
    </row>
    <row r="34" spans="2:26" ht="15.75" thickBot="1"/>
    <row r="35" spans="2:26">
      <c r="B35" s="210" t="s">
        <v>14</v>
      </c>
      <c r="C35" s="187"/>
      <c r="D35" s="187">
        <v>1</v>
      </c>
      <c r="E35" s="187">
        <v>2</v>
      </c>
      <c r="F35" s="187">
        <v>3</v>
      </c>
      <c r="G35" s="187">
        <v>4</v>
      </c>
      <c r="H35" s="187">
        <v>5</v>
      </c>
      <c r="I35" s="187">
        <v>6</v>
      </c>
      <c r="J35" s="187">
        <v>7</v>
      </c>
      <c r="K35" s="187">
        <v>8</v>
      </c>
      <c r="L35" s="187">
        <v>9</v>
      </c>
      <c r="M35" s="188">
        <v>10</v>
      </c>
      <c r="O35" s="210" t="s">
        <v>14</v>
      </c>
      <c r="P35" s="187"/>
      <c r="Q35" s="187">
        <v>1</v>
      </c>
      <c r="R35" s="187">
        <v>2</v>
      </c>
      <c r="S35" s="187">
        <v>3</v>
      </c>
      <c r="T35" s="187">
        <v>4</v>
      </c>
      <c r="U35" s="187">
        <v>5</v>
      </c>
      <c r="V35" s="187">
        <v>6</v>
      </c>
      <c r="W35" s="187">
        <v>7</v>
      </c>
      <c r="X35" s="187">
        <v>8</v>
      </c>
      <c r="Y35" s="187">
        <v>9</v>
      </c>
      <c r="Z35" s="188">
        <v>10</v>
      </c>
    </row>
    <row r="36" spans="2:26">
      <c r="B36" s="189" t="s">
        <v>29</v>
      </c>
      <c r="C36" s="4"/>
      <c r="D36" s="4">
        <v>39.299999999999997</v>
      </c>
      <c r="E36" s="4">
        <v>48.5</v>
      </c>
      <c r="F36" s="4">
        <v>53.3</v>
      </c>
      <c r="G36" s="4">
        <v>51.4</v>
      </c>
      <c r="H36" s="4">
        <v>58.2</v>
      </c>
      <c r="I36" s="4">
        <v>58.1</v>
      </c>
      <c r="J36" s="4">
        <v>64.5</v>
      </c>
      <c r="K36" s="4">
        <v>64.7</v>
      </c>
      <c r="L36" s="4">
        <v>69.400000000000006</v>
      </c>
      <c r="M36" s="190">
        <v>72.5</v>
      </c>
      <c r="O36" s="189" t="s">
        <v>113</v>
      </c>
      <c r="P36" s="4"/>
      <c r="Q36" s="4">
        <f>D36+D39</f>
        <v>93.1</v>
      </c>
      <c r="R36" s="4">
        <f t="shared" ref="R36:Z36" si="26">E36+E39</f>
        <v>113.7</v>
      </c>
      <c r="S36" s="4">
        <f t="shared" si="26"/>
        <v>125.1</v>
      </c>
      <c r="T36" s="4">
        <f t="shared" si="26"/>
        <v>119.1</v>
      </c>
      <c r="U36" s="4">
        <f t="shared" si="26"/>
        <v>129.19999999999999</v>
      </c>
      <c r="V36" s="4">
        <f t="shared" si="26"/>
        <v>125.30000000000001</v>
      </c>
      <c r="W36" s="4">
        <f t="shared" si="26"/>
        <v>144.1</v>
      </c>
      <c r="X36" s="4">
        <f t="shared" si="26"/>
        <v>138.80000000000001</v>
      </c>
      <c r="Y36" s="4">
        <f t="shared" si="26"/>
        <v>150</v>
      </c>
      <c r="Z36" s="190">
        <f t="shared" si="26"/>
        <v>167.2</v>
      </c>
    </row>
    <row r="37" spans="2:26">
      <c r="B37" s="189" t="s">
        <v>30</v>
      </c>
      <c r="C37" s="4"/>
      <c r="D37" s="4">
        <v>8.9</v>
      </c>
      <c r="E37" s="4">
        <v>9.6999999999999993</v>
      </c>
      <c r="F37" s="4">
        <v>10.7</v>
      </c>
      <c r="G37" s="4">
        <v>9.9</v>
      </c>
      <c r="H37" s="4">
        <v>11.1</v>
      </c>
      <c r="I37" s="4">
        <v>12.7</v>
      </c>
      <c r="J37" s="4">
        <v>11.6</v>
      </c>
      <c r="K37" s="4">
        <v>12.6</v>
      </c>
      <c r="L37" s="4">
        <v>16.7</v>
      </c>
      <c r="M37" s="190">
        <v>15.6</v>
      </c>
      <c r="O37" s="189" t="s">
        <v>114</v>
      </c>
      <c r="P37" s="4"/>
      <c r="Q37" s="4">
        <f>D44+D46</f>
        <v>48.8</v>
      </c>
      <c r="R37" s="4">
        <f t="shared" ref="R37:Z37" si="27">E44+E46</f>
        <v>64.400000000000006</v>
      </c>
      <c r="S37" s="4">
        <f t="shared" si="27"/>
        <v>78.599999999999994</v>
      </c>
      <c r="T37" s="4">
        <f t="shared" si="27"/>
        <v>85.699999999999989</v>
      </c>
      <c r="U37" s="4">
        <f t="shared" si="27"/>
        <v>100.69999999999999</v>
      </c>
      <c r="V37" s="4">
        <f t="shared" si="27"/>
        <v>116</v>
      </c>
      <c r="W37" s="4">
        <f t="shared" si="27"/>
        <v>141.30000000000001</v>
      </c>
      <c r="X37" s="4">
        <f t="shared" si="27"/>
        <v>151.6</v>
      </c>
      <c r="Y37" s="4">
        <f t="shared" si="27"/>
        <v>205.4</v>
      </c>
      <c r="Z37" s="190">
        <f t="shared" si="27"/>
        <v>243.2</v>
      </c>
    </row>
    <row r="38" spans="2:26">
      <c r="B38" s="189" t="s">
        <v>31</v>
      </c>
      <c r="C38" s="4"/>
      <c r="D38" s="4">
        <v>11.9</v>
      </c>
      <c r="E38" s="4">
        <v>16.600000000000001</v>
      </c>
      <c r="F38" s="4">
        <v>17.3</v>
      </c>
      <c r="G38" s="4">
        <v>19.2</v>
      </c>
      <c r="H38" s="4">
        <v>23.7</v>
      </c>
      <c r="I38" s="4">
        <v>24</v>
      </c>
      <c r="J38" s="4">
        <v>29</v>
      </c>
      <c r="K38" s="4">
        <v>34.5</v>
      </c>
      <c r="L38" s="4">
        <v>35.200000000000003</v>
      </c>
      <c r="M38" s="190">
        <v>40</v>
      </c>
      <c r="O38" s="189" t="s">
        <v>165</v>
      </c>
      <c r="P38" s="4"/>
      <c r="Q38" s="4">
        <f>D38</f>
        <v>11.9</v>
      </c>
      <c r="R38" s="4">
        <f t="shared" ref="R38:Z38" si="28">E38</f>
        <v>16.600000000000001</v>
      </c>
      <c r="S38" s="4">
        <f t="shared" si="28"/>
        <v>17.3</v>
      </c>
      <c r="T38" s="4">
        <f t="shared" si="28"/>
        <v>19.2</v>
      </c>
      <c r="U38" s="4">
        <f t="shared" si="28"/>
        <v>23.7</v>
      </c>
      <c r="V38" s="4">
        <f t="shared" si="28"/>
        <v>24</v>
      </c>
      <c r="W38" s="4">
        <f t="shared" si="28"/>
        <v>29</v>
      </c>
      <c r="X38" s="4">
        <f t="shared" si="28"/>
        <v>34.5</v>
      </c>
      <c r="Y38" s="4">
        <f t="shared" si="28"/>
        <v>35.200000000000003</v>
      </c>
      <c r="Z38" s="190">
        <f t="shared" si="28"/>
        <v>40</v>
      </c>
    </row>
    <row r="39" spans="2:26">
      <c r="B39" s="189" t="s">
        <v>32</v>
      </c>
      <c r="C39" s="4"/>
      <c r="D39" s="4">
        <v>53.8</v>
      </c>
      <c r="E39" s="4">
        <v>65.2</v>
      </c>
      <c r="F39" s="4">
        <v>71.8</v>
      </c>
      <c r="G39" s="4">
        <v>67.7</v>
      </c>
      <c r="H39" s="4">
        <v>71</v>
      </c>
      <c r="I39" s="4">
        <v>67.2</v>
      </c>
      <c r="J39" s="4">
        <v>79.599999999999994</v>
      </c>
      <c r="K39" s="4">
        <v>74.099999999999994</v>
      </c>
      <c r="L39" s="4">
        <v>80.599999999999994</v>
      </c>
      <c r="M39" s="190">
        <v>94.7</v>
      </c>
      <c r="O39" s="189" t="s">
        <v>33</v>
      </c>
      <c r="P39" s="4"/>
      <c r="Q39" s="4">
        <f>D40</f>
        <v>16.8</v>
      </c>
      <c r="R39" s="4">
        <f t="shared" ref="R39:Z39" si="29">E40</f>
        <v>23.3</v>
      </c>
      <c r="S39" s="4">
        <f t="shared" si="29"/>
        <v>25.2</v>
      </c>
      <c r="T39" s="4">
        <f t="shared" si="29"/>
        <v>25.7</v>
      </c>
      <c r="U39" s="4">
        <f t="shared" si="29"/>
        <v>35.200000000000003</v>
      </c>
      <c r="V39" s="4">
        <f t="shared" si="29"/>
        <v>38.4</v>
      </c>
      <c r="W39" s="4">
        <f t="shared" si="29"/>
        <v>40.1</v>
      </c>
      <c r="X39" s="4">
        <f t="shared" si="29"/>
        <v>43.5</v>
      </c>
      <c r="Y39" s="4">
        <f t="shared" si="29"/>
        <v>60.1</v>
      </c>
      <c r="Z39" s="190">
        <f t="shared" si="29"/>
        <v>85.1</v>
      </c>
    </row>
    <row r="40" spans="2:26">
      <c r="B40" s="189" t="s">
        <v>33</v>
      </c>
      <c r="C40" s="4"/>
      <c r="D40" s="4">
        <v>16.8</v>
      </c>
      <c r="E40" s="4">
        <v>23.3</v>
      </c>
      <c r="F40" s="4">
        <v>25.2</v>
      </c>
      <c r="G40" s="4">
        <v>25.7</v>
      </c>
      <c r="H40" s="4">
        <v>35.200000000000003</v>
      </c>
      <c r="I40" s="4">
        <v>38.4</v>
      </c>
      <c r="J40" s="4">
        <v>40.1</v>
      </c>
      <c r="K40" s="4">
        <v>43.5</v>
      </c>
      <c r="L40" s="4">
        <v>60.1</v>
      </c>
      <c r="M40" s="190">
        <v>85.1</v>
      </c>
      <c r="O40" s="189" t="s">
        <v>115</v>
      </c>
      <c r="P40" s="4"/>
      <c r="Q40" s="4">
        <f>D41+D45</f>
        <v>3.8</v>
      </c>
      <c r="R40" s="4">
        <f t="shared" ref="R40:Z40" si="30">E41+E45</f>
        <v>8.1999999999999993</v>
      </c>
      <c r="S40" s="4">
        <f t="shared" si="30"/>
        <v>7</v>
      </c>
      <c r="T40" s="4">
        <f t="shared" si="30"/>
        <v>10.199999999999999</v>
      </c>
      <c r="U40" s="4">
        <f t="shared" si="30"/>
        <v>10.600000000000001</v>
      </c>
      <c r="V40" s="4">
        <f t="shared" si="30"/>
        <v>11.5</v>
      </c>
      <c r="W40" s="4">
        <f t="shared" si="30"/>
        <v>11</v>
      </c>
      <c r="X40" s="4">
        <f t="shared" si="30"/>
        <v>15.2</v>
      </c>
      <c r="Y40" s="4">
        <f t="shared" si="30"/>
        <v>20.2</v>
      </c>
      <c r="Z40" s="190">
        <f t="shared" si="30"/>
        <v>33</v>
      </c>
    </row>
    <row r="41" spans="2:26">
      <c r="B41" s="189" t="s">
        <v>34</v>
      </c>
      <c r="C41" s="4"/>
      <c r="D41" s="4">
        <v>2.8</v>
      </c>
      <c r="E41" s="4">
        <v>4.5</v>
      </c>
      <c r="F41" s="4">
        <v>5.5</v>
      </c>
      <c r="G41" s="4">
        <v>6.8</v>
      </c>
      <c r="H41" s="4">
        <v>7.9</v>
      </c>
      <c r="I41" s="4">
        <v>8</v>
      </c>
      <c r="J41" s="4">
        <v>8</v>
      </c>
      <c r="K41" s="4">
        <v>6.6</v>
      </c>
      <c r="L41" s="4">
        <v>11.7</v>
      </c>
      <c r="M41" s="190">
        <v>11.5</v>
      </c>
      <c r="O41" s="189" t="s">
        <v>35</v>
      </c>
      <c r="P41" s="4"/>
      <c r="Q41" s="4">
        <f>D42</f>
        <v>32.299999999999997</v>
      </c>
      <c r="R41" s="4">
        <f t="shared" ref="R41:Z42" si="31">E42</f>
        <v>37.299999999999997</v>
      </c>
      <c r="S41" s="4">
        <f t="shared" si="31"/>
        <v>44.1</v>
      </c>
      <c r="T41" s="4">
        <f t="shared" si="31"/>
        <v>56.6</v>
      </c>
      <c r="U41" s="4">
        <f t="shared" si="31"/>
        <v>66.099999999999994</v>
      </c>
      <c r="V41" s="4">
        <f t="shared" si="31"/>
        <v>77.900000000000006</v>
      </c>
      <c r="W41" s="4">
        <f t="shared" si="31"/>
        <v>94.7</v>
      </c>
      <c r="X41" s="4">
        <f t="shared" si="31"/>
        <v>110</v>
      </c>
      <c r="Y41" s="4">
        <f t="shared" si="31"/>
        <v>119.6</v>
      </c>
      <c r="Z41" s="190">
        <f t="shared" si="31"/>
        <v>158.9</v>
      </c>
    </row>
    <row r="42" spans="2:26">
      <c r="B42" s="189" t="s">
        <v>35</v>
      </c>
      <c r="C42" s="4"/>
      <c r="D42" s="4">
        <v>32.299999999999997</v>
      </c>
      <c r="E42" s="4">
        <v>37.299999999999997</v>
      </c>
      <c r="F42" s="4">
        <v>44.1</v>
      </c>
      <c r="G42" s="4">
        <v>56.6</v>
      </c>
      <c r="H42" s="4">
        <v>66.099999999999994</v>
      </c>
      <c r="I42" s="4">
        <v>77.900000000000006</v>
      </c>
      <c r="J42" s="4">
        <v>94.7</v>
      </c>
      <c r="K42" s="4">
        <v>110</v>
      </c>
      <c r="L42" s="4">
        <v>119.6</v>
      </c>
      <c r="M42" s="190">
        <v>158.9</v>
      </c>
      <c r="O42" s="189" t="s">
        <v>36</v>
      </c>
      <c r="P42" s="4"/>
      <c r="Q42" s="4">
        <f>D43</f>
        <v>10.5</v>
      </c>
      <c r="R42" s="4">
        <f t="shared" si="31"/>
        <v>13.7</v>
      </c>
      <c r="S42" s="4">
        <f t="shared" si="31"/>
        <v>15.3</v>
      </c>
      <c r="T42" s="4">
        <f t="shared" si="31"/>
        <v>15</v>
      </c>
      <c r="U42" s="4">
        <f t="shared" si="31"/>
        <v>16.7</v>
      </c>
      <c r="V42" s="4">
        <f t="shared" si="31"/>
        <v>17.600000000000001</v>
      </c>
      <c r="W42" s="4">
        <f t="shared" si="31"/>
        <v>18.7</v>
      </c>
      <c r="X42" s="4">
        <f t="shared" si="31"/>
        <v>20.2</v>
      </c>
      <c r="Y42" s="4">
        <f t="shared" si="31"/>
        <v>21.3</v>
      </c>
      <c r="Z42" s="190">
        <f t="shared" si="31"/>
        <v>22.8</v>
      </c>
    </row>
    <row r="43" spans="2:26">
      <c r="B43" s="189" t="s">
        <v>36</v>
      </c>
      <c r="C43" s="4"/>
      <c r="D43" s="4">
        <v>10.5</v>
      </c>
      <c r="E43" s="4">
        <v>13.7</v>
      </c>
      <c r="F43" s="4">
        <v>15.3</v>
      </c>
      <c r="G43" s="4">
        <v>15</v>
      </c>
      <c r="H43" s="4">
        <v>16.7</v>
      </c>
      <c r="I43" s="4">
        <v>17.600000000000001</v>
      </c>
      <c r="J43" s="4">
        <v>18.7</v>
      </c>
      <c r="K43" s="4">
        <v>20.2</v>
      </c>
      <c r="L43" s="4">
        <v>21.3</v>
      </c>
      <c r="M43" s="190">
        <v>22.8</v>
      </c>
      <c r="O43" s="189" t="s">
        <v>152</v>
      </c>
      <c r="P43" s="4"/>
      <c r="Q43" s="4">
        <f>D37</f>
        <v>8.9</v>
      </c>
      <c r="R43" s="4">
        <f t="shared" ref="R43:Z43" si="32">E37</f>
        <v>9.6999999999999993</v>
      </c>
      <c r="S43" s="4">
        <f t="shared" si="32"/>
        <v>10.7</v>
      </c>
      <c r="T43" s="4">
        <f t="shared" si="32"/>
        <v>9.9</v>
      </c>
      <c r="U43" s="4">
        <f t="shared" si="32"/>
        <v>11.1</v>
      </c>
      <c r="V43" s="4">
        <f t="shared" si="32"/>
        <v>12.7</v>
      </c>
      <c r="W43" s="4">
        <f t="shared" si="32"/>
        <v>11.6</v>
      </c>
      <c r="X43" s="4">
        <f t="shared" si="32"/>
        <v>12.6</v>
      </c>
      <c r="Y43" s="4">
        <f t="shared" si="32"/>
        <v>16.7</v>
      </c>
      <c r="Z43" s="190">
        <f t="shared" si="32"/>
        <v>15.6</v>
      </c>
    </row>
    <row r="44" spans="2:26" ht="15.75" thickBot="1">
      <c r="B44" s="189" t="s">
        <v>37</v>
      </c>
      <c r="C44" s="4"/>
      <c r="D44" s="4">
        <v>29.4</v>
      </c>
      <c r="E44" s="4">
        <v>39</v>
      </c>
      <c r="F44" s="4">
        <v>47.9</v>
      </c>
      <c r="G44" s="4">
        <v>53.4</v>
      </c>
      <c r="H44" s="4">
        <v>61.9</v>
      </c>
      <c r="I44" s="4">
        <v>69.2</v>
      </c>
      <c r="J44" s="4">
        <v>82.1</v>
      </c>
      <c r="K44" s="4">
        <v>88.6</v>
      </c>
      <c r="L44" s="4">
        <v>129</v>
      </c>
      <c r="M44" s="190">
        <v>134.5</v>
      </c>
      <c r="O44" s="193" t="s">
        <v>74</v>
      </c>
      <c r="P44" s="194"/>
      <c r="Q44" s="194">
        <f>D48+D47</f>
        <v>39.9</v>
      </c>
      <c r="R44" s="194">
        <f t="shared" ref="R44:Z44" si="33">E48+E47</f>
        <v>59.3</v>
      </c>
      <c r="S44" s="194">
        <f t="shared" si="33"/>
        <v>63.800000000000004</v>
      </c>
      <c r="T44" s="194">
        <f t="shared" si="33"/>
        <v>76.099999999999994</v>
      </c>
      <c r="U44" s="194">
        <f t="shared" si="33"/>
        <v>94.4</v>
      </c>
      <c r="V44" s="194">
        <f t="shared" si="33"/>
        <v>106.2</v>
      </c>
      <c r="W44" s="194">
        <f t="shared" si="33"/>
        <v>126.2</v>
      </c>
      <c r="X44" s="194">
        <f t="shared" si="33"/>
        <v>152.69999999999999</v>
      </c>
      <c r="Y44" s="194">
        <f t="shared" si="33"/>
        <v>169.1</v>
      </c>
      <c r="Z44" s="200">
        <f t="shared" si="33"/>
        <v>249.9</v>
      </c>
    </row>
    <row r="45" spans="2:26">
      <c r="B45" s="189" t="s">
        <v>38</v>
      </c>
      <c r="C45" s="4"/>
      <c r="D45" s="4">
        <v>1</v>
      </c>
      <c r="E45" s="4">
        <v>3.7</v>
      </c>
      <c r="F45" s="4">
        <v>1.5</v>
      </c>
      <c r="G45" s="4">
        <v>3.4</v>
      </c>
      <c r="H45" s="4">
        <v>2.7</v>
      </c>
      <c r="I45" s="4">
        <v>3.5</v>
      </c>
      <c r="J45" s="4">
        <v>3</v>
      </c>
      <c r="K45" s="4">
        <v>8.6</v>
      </c>
      <c r="L45" s="4">
        <v>8.5</v>
      </c>
      <c r="M45" s="190">
        <v>21.5</v>
      </c>
    </row>
    <row r="46" spans="2:26">
      <c r="B46" s="189" t="s">
        <v>39</v>
      </c>
      <c r="C46" s="4"/>
      <c r="D46" s="4">
        <v>19.399999999999999</v>
      </c>
      <c r="E46" s="4">
        <v>25.4</v>
      </c>
      <c r="F46" s="4">
        <v>30.7</v>
      </c>
      <c r="G46" s="4">
        <v>32.299999999999997</v>
      </c>
      <c r="H46" s="4">
        <v>38.799999999999997</v>
      </c>
      <c r="I46" s="4">
        <v>46.8</v>
      </c>
      <c r="J46" s="4">
        <v>59.2</v>
      </c>
      <c r="K46" s="4">
        <v>63</v>
      </c>
      <c r="L46" s="4">
        <v>76.400000000000006</v>
      </c>
      <c r="M46" s="190">
        <v>108.7</v>
      </c>
    </row>
    <row r="47" spans="2:26">
      <c r="B47" s="189" t="s">
        <v>40</v>
      </c>
      <c r="C47" s="4"/>
      <c r="D47" s="4">
        <v>17</v>
      </c>
      <c r="E47" s="4">
        <v>25.7</v>
      </c>
      <c r="F47" s="4">
        <v>27.1</v>
      </c>
      <c r="G47" s="4">
        <v>30.8</v>
      </c>
      <c r="H47" s="4">
        <v>34.9</v>
      </c>
      <c r="I47" s="4">
        <v>40</v>
      </c>
      <c r="J47" s="4">
        <v>47</v>
      </c>
      <c r="K47" s="4">
        <v>55.1</v>
      </c>
      <c r="L47" s="4">
        <v>61.1</v>
      </c>
      <c r="M47" s="190">
        <v>79</v>
      </c>
    </row>
    <row r="48" spans="2:26">
      <c r="B48" s="189" t="s">
        <v>41</v>
      </c>
      <c r="C48" s="4"/>
      <c r="D48" s="4">
        <v>22.9</v>
      </c>
      <c r="E48" s="4">
        <v>33.6</v>
      </c>
      <c r="F48" s="4">
        <v>36.700000000000003</v>
      </c>
      <c r="G48" s="4">
        <v>45.3</v>
      </c>
      <c r="H48" s="4">
        <v>59.5</v>
      </c>
      <c r="I48" s="4">
        <v>66.2</v>
      </c>
      <c r="J48" s="4">
        <v>79.2</v>
      </c>
      <c r="K48" s="4">
        <v>97.6</v>
      </c>
      <c r="L48" s="4">
        <v>108</v>
      </c>
      <c r="M48" s="190">
        <v>170.9</v>
      </c>
    </row>
    <row r="49" spans="2:13">
      <c r="B49" s="189" t="s">
        <v>43</v>
      </c>
      <c r="C49" s="4"/>
      <c r="D49" s="4">
        <v>266</v>
      </c>
      <c r="E49" s="4">
        <v>346.2</v>
      </c>
      <c r="F49" s="4">
        <v>387.2</v>
      </c>
      <c r="G49" s="4">
        <v>417.3</v>
      </c>
      <c r="H49" s="4">
        <v>487.8</v>
      </c>
      <c r="I49" s="4">
        <v>529.29999999999995</v>
      </c>
      <c r="J49" s="4">
        <v>616.79999999999995</v>
      </c>
      <c r="K49" s="4">
        <v>679.1</v>
      </c>
      <c r="L49" s="4">
        <v>797.6</v>
      </c>
      <c r="M49" s="190">
        <v>1015.4</v>
      </c>
    </row>
    <row r="50" spans="2:13">
      <c r="B50" s="189"/>
      <c r="C50" s="4"/>
      <c r="D50" s="4"/>
      <c r="E50" s="4"/>
      <c r="F50" s="4"/>
      <c r="G50" s="4"/>
      <c r="H50" s="4"/>
      <c r="I50" s="4"/>
      <c r="J50" s="4"/>
      <c r="K50" s="4"/>
      <c r="L50" s="4"/>
      <c r="M50" s="190"/>
    </row>
    <row r="51" spans="2:13" ht="15.75" thickBot="1">
      <c r="B51" s="193" t="s">
        <v>46</v>
      </c>
      <c r="C51" s="194"/>
      <c r="D51" s="194">
        <v>185.65384615384616</v>
      </c>
      <c r="E51" s="194">
        <v>329.40384615384613</v>
      </c>
      <c r="F51" s="194">
        <v>378.80769230769232</v>
      </c>
      <c r="G51" s="194">
        <v>445.65384615384613</v>
      </c>
      <c r="H51" s="194">
        <v>527.82692307692309</v>
      </c>
      <c r="I51" s="194">
        <v>613.21153846153845</v>
      </c>
      <c r="J51" s="194">
        <v>705.32692307692309</v>
      </c>
      <c r="K51" s="194">
        <v>873.82692307692309</v>
      </c>
      <c r="L51" s="194">
        <v>1042.5192307692307</v>
      </c>
      <c r="M51" s="200">
        <v>1676.0961538461538</v>
      </c>
    </row>
  </sheetData>
  <sheetProtection algorithmName="SHA-512" hashValue="he2XyMRil2ovsOy9VfGzMrcar3YgZhheUswFH2hgeH1P0mQ/S5+EgBznXB/pEykV3+A0ipNxxJDitfhXkjo1ZQ==" saltValue="l7erIKB6ISkveFlBtHtgfQ==" spinCount="100000" sheet="1" objects="1" scenarios="1"/>
  <pageMargins left="0.7" right="0.7" top="0.75" bottom="0.75" header="0.3" footer="0.3"/>
  <pageSetup paperSize="9" orientation="portrait" horizontalDpi="4294967293" verticalDpi="0" r:id="rId1"/>
  <ignoredErrors>
    <ignoredError sqref="S24 T24:AF24 L8:M8 N8:P8 Q40:Z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Data Tool</vt:lpstr>
      <vt:lpstr>Data and Formulas</vt:lpstr>
      <vt:lpstr>CPIH historic </vt:lpstr>
      <vt:lpstr>Decile</vt:lpstr>
      <vt:lpstr>Ranking</vt:lpstr>
      <vt:lpstr>Cash Value Comparision</vt:lpstr>
      <vt:lpstr>Alcohol__tobacco_and_narcotics</vt:lpstr>
      <vt:lpstr>Clothing_and_footwear</vt:lpstr>
      <vt:lpstr>Communication</vt:lpstr>
      <vt:lpstr>Essentials</vt:lpstr>
      <vt:lpstr>Health_and_education</vt:lpstr>
      <vt:lpstr>Household_goods_and_services</vt:lpstr>
      <vt:lpstr>Luxuries</vt:lpstr>
      <vt:lpstr>Other</vt:lpstr>
      <vt:lpstr>Spending_groups</vt:lpstr>
      <vt:lpstr>Transport</vt:lpstr>
    </vt:vector>
  </TitlesOfParts>
  <Company>Nottingham 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Cooke</dc:creator>
  <cp:lastModifiedBy>Katie Arthur</cp:lastModifiedBy>
  <cp:lastPrinted>2018-08-13T09:58:07Z</cp:lastPrinted>
  <dcterms:created xsi:type="dcterms:W3CDTF">2018-07-25T15:42:17Z</dcterms:created>
  <dcterms:modified xsi:type="dcterms:W3CDTF">2018-08-31T09:39:05Z</dcterms:modified>
</cp:coreProperties>
</file>